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Paychecks" state="visible" r:id="rId5"/>
    <sheet sheetId="3" name="Bills" state="visible" r:id="rId6"/>
    <sheet sheetId="4" name="Print" state="visible" r:id="rId7"/>
  </sheets>
  <definedNames>
    <definedName name="NextPayday">'Start here'!$B$4</definedName>
    <definedName name="PayCadence">'Start here'!$B$5</definedName>
    <definedName name="TypicalPay">'Start here'!$B$6</definedName>
    <definedName name="HeadsUp">'Start here'!$B$7</definedName>
    <definedName name="Savings">'Start here'!$B$8</definedName>
  </definedNames>
  <calcPr calcId="171027"/>
</workbook>
</file>

<file path=xl/sharedStrings.xml><?xml version="1.0" encoding="utf-8"?>
<sst xmlns="http://schemas.openxmlformats.org/spreadsheetml/2006/main" count="83" uniqueCount="58">
  <si>
    <t>Forseera bill tracker</t>
  </si>
  <si>
    <t>Fill in the blue cells, then add your bills on the Bills tab. Everything else is worked out for you.</t>
  </si>
  <si>
    <t>Next payday</t>
  </si>
  <si>
    <t>The next day money lands. Dates after it follow from this one.</t>
  </si>
  <si>
    <t>How often you are paid</t>
  </si>
  <si>
    <t>Every 2 weeks</t>
  </si>
  <si>
    <t>Weekly, Every 2 weeks, Twice a month, or Monthly.</t>
  </si>
  <si>
    <t>Typical paycheck</t>
  </si>
  <si>
    <t>Take-home, after tax. Change any single paycheck on the Paychecks tab if one comes in short.</t>
  </si>
  <si>
    <t>Heads-up days before a bill</t>
  </si>
  <si>
    <t>Bills within this many days show as "Due soon".</t>
  </si>
  <si>
    <t>Savings moved on payday</t>
  </si>
  <si>
    <t>Optional. The anti-budget step: what you send to savings the day you are paid, before anything else.</t>
  </si>
  <si>
    <t>What the tabs do</t>
  </si>
  <si>
    <t>Bills</t>
  </si>
  <si>
    <t>One row per bill. Tick Paid and the row greys out. Status tells you what is overdue, due soon, or covered. The dated columns on the right show which paydays each bill lands on.</t>
  </si>
  <si>
    <t>Paychecks</t>
  </si>
  <si>
    <t>The next eight paydays, the bills each one has to cover, and what is safe to spend after savings and bills.</t>
  </si>
  <si>
    <t>Print</t>
  </si>
  <si>
    <t>The same list, laid out for a fridge or a folder. File &gt; Print.</t>
  </si>
  <si>
    <t>Made by Forseera, the iPhone app that keeps this sheet for you and reminds you before each bill. forseera.com</t>
  </si>
  <si>
    <t>Payday</t>
  </si>
  <si>
    <t>Bills through</t>
  </si>
  <si>
    <t>Amount</t>
  </si>
  <si>
    <t>Bills it covers</t>
  </si>
  <si>
    <t>Safe to spend</t>
  </si>
  <si>
    <t>Progress</t>
  </si>
  <si>
    <t>Each bill counts under every payday it falls on, worked out from its Next due date and how it repeats. A bill lands on the most recent payday before it, which is the check that has to cover it. Safe to spend is that check minus savings minus its bills. Change an Amount if one check comes in short.</t>
  </si>
  <si>
    <t>Bill</t>
  </si>
  <si>
    <t>Next due</t>
  </si>
  <si>
    <t>Repeats</t>
  </si>
  <si>
    <t>Autopay</t>
  </si>
  <si>
    <t>Paid</t>
  </si>
  <si>
    <t>Status</t>
  </si>
  <si>
    <t>Days</t>
  </si>
  <si>
    <t>Paycheck</t>
  </si>
  <si>
    <t>Notes</t>
  </si>
  <si>
    <t>Rent</t>
  </si>
  <si>
    <t>Monthly</t>
  </si>
  <si>
    <t>No</t>
  </si>
  <si>
    <t>Due on the 1st</t>
  </si>
  <si>
    <t>Phone</t>
  </si>
  <si>
    <t>Yes</t>
  </si>
  <si>
    <t/>
  </si>
  <si>
    <t>Car insurance</t>
  </si>
  <si>
    <t>Streaming</t>
  </si>
  <si>
    <t>Electric</t>
  </si>
  <si>
    <t>Varies; put last month's amount</t>
  </si>
  <si>
    <t>Car registration</t>
  </si>
  <si>
    <t>Yearly</t>
  </si>
  <si>
    <t>The one that sneaks up</t>
  </si>
  <si>
    <t>Internet</t>
  </si>
  <si>
    <t>Already paid this month</t>
  </si>
  <si>
    <t>Total this month</t>
  </si>
  <si>
    <t>Yearly and quarterly bills still count toward the month they land in. When a bill repeats, change Next due to the following date and set Paid back to No.</t>
  </si>
  <si>
    <t>Still unpaid this month</t>
  </si>
  <si>
    <t>Overdue</t>
  </si>
  <si>
    <t>Due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</si>
</sst>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d, yyyy"/>
    <numFmt numFmtId="165" formatCode="&quot;$&quot;#,##0.00"/>
    <numFmt numFmtId="166" formatCode="ddd, mmm d"/>
    <numFmt numFmtId="167" formatCode="0;-0;;@"/>
    <numFmt numFmtId="168" formatCode="&quot;Printed &quot;mmm d, yyyy"/>
  </numFmts>
  <fonts count="8" x14ac:knownFonts="1">
    <font>
      <color theme="1"/>
      <family val="2"/>
      <scheme val="minor"/>
      <sz val="11"/>
      <name val="Calibri"/>
    </font>
    <font>
      <b/>
      <sz val="18"/>
      <name val="Arial"/>
    </font>
    <font>
      <sz val="11"/>
      <name val="Arial"/>
    </font>
    <font>
      <b/>
      <sz val="11"/>
      <name val="Arial"/>
    </font>
    <font>
      <color rgb="FF6B7280"/>
      <sz val="10"/>
      <name val="Arial"/>
    </font>
    <font>
      <b/>
      <color rgb="FFFFFFFF"/>
      <sz val="11"/>
      <name val="Arial"/>
    </font>
    <font>
      <color rgb="FF6B7280"/>
      <sz val="11"/>
      <name val="Arial"/>
    </font>
    <font>
      <b/>
      <sz val="16"/>
      <name val="Arial"/>
    </font>
  </fonts>
  <fills count="4">
    <fill>
      <patternFill patternType="none"/>
    </fill>
    <fill>
      <patternFill patternType="gray125"/>
    </fill>
    <fill>
      <patternFill patternType="solid">
        <fgColor rgb="FFE8F0FE"/>
      </patternFill>
    </fill>
    <fill>
      <patternFill patternType="solid">
        <fgColor rgb="FF1F2A44"/>
      </patternFill>
    </fill>
  </fills>
  <borders count="1">
    <border>
      <left/>
      <right/>
      <top/>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164" fontId="3" fillId="2" borderId="0" xfId="0" applyNumberFormat="1" applyFont="1" applyFill="1"/>
    <xf numFmtId="0" fontId="4" fillId="0" borderId="0" xfId="0" applyFont="1"/>
    <xf numFmtId="0" fontId="3" fillId="2" borderId="0" xfId="0" applyFont="1" applyFill="1"/>
    <xf numFmtId="165" fontId="3" fillId="2" borderId="0" xfId="0" applyNumberFormat="1" applyFont="1" applyFill="1"/>
    <xf numFmtId="0" fontId="3" fillId="0" borderId="0" xfId="0" applyFont="1"/>
    <xf numFmtId="0" fontId="5" fillId="3" borderId="0" xfId="0" applyFont="1" applyFill="1" applyAlignment="1">
      <alignment vertical="center"/>
    </xf>
    <xf numFmtId="166" fontId="2" fillId="0" borderId="0" xfId="0" applyNumberFormat="1" applyFont="1"/>
    <xf numFmtId="165" fontId="2" fillId="2" borderId="0" xfId="0" applyNumberFormat="1" applyFont="1" applyFill="1"/>
    <xf numFmtId="165" fontId="2" fillId="0" borderId="0" xfId="0" applyNumberFormat="1" applyFont="1"/>
    <xf numFmtId="165" fontId="3" fillId="0" borderId="0" xfId="0" applyNumberFormat="1" applyFont="1"/>
    <xf numFmtId="166" fontId="5" fillId="3" borderId="0" xfId="0" applyNumberFormat="1" applyFont="1" applyFill="1" applyAlignment="1">
      <alignment horizontal="center" vertical="center"/>
    </xf>
    <xf numFmtId="167" fontId="6" fillId="0" borderId="0" xfId="0" applyNumberFormat="1" applyFont="1" applyAlignment="1">
      <alignment horizontal="center"/>
    </xf>
    <xf numFmtId="0" fontId="7" fillId="0" borderId="0" xfId="0" applyFont="1"/>
    <xf numFmtId="168" fontId="4" fillId="0" borderId="0" xfId="0" applyNumberFormat="1" applyFont="1" applyAlignment="1">
      <alignment horizontal="left"/>
    </xf>
  </cellXfs>
  <cellStyles count="1">
    <cellStyle name="Normal" xfId="0" builtinId="0"/>
  </cellStyles>
  <dxfs count="4">
    <dxf>
      <font>
        <b/>
        <color rgb="FFB42318"/>
      </font>
    </dxf>
    <dxf>
      <font>
        <color rgb="FF9CA3AF"/>
      </font>
    </dxf>
    <dxf>
      <font>
        <b/>
        <color rgb="FFB42318"/>
      </font>
    </dxf>
    <dxf>
      <font>
        <b/>
        <color rgb="FFB4530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2A44"/>
  </sheetPr>
  <dimension ref="A1:C15"/>
  <sheetFormatPr defaultRowHeight="15" outlineLevelRow="0" outlineLevelCol="0" x14ac:dyDescent="55"/>
  <cols>
    <col min="1" max="1" width="34" customWidth="1"/>
    <col min="2" max="2" width="22" customWidth="1"/>
    <col min="3" max="3" width="70" customWidth="1"/>
  </cols>
  <sheetData>
    <row r="1" spans="1:1" s="1" customFormat="1" x14ac:dyDescent="0.25">
      <c r="A1" s="1" t="s">
        <v>0</v>
      </c>
    </row>
    <row r="2" spans="1:1" x14ac:dyDescent="0.25">
      <c r="A2" s="2" t="s">
        <v>1</v>
      </c>
    </row>
    <row r="4" spans="1:3" x14ac:dyDescent="0.25">
      <c r="A4" s="2" t="s">
        <v>2</v>
      </c>
      <c r="B4" s="3">
        <v>46325</v>
      </c>
      <c r="C4" s="4" t="s">
        <v>3</v>
      </c>
    </row>
    <row r="5" spans="1:3" x14ac:dyDescent="0.25">
      <c r="A5" s="2" t="s">
        <v>4</v>
      </c>
      <c r="B5" s="5" t="s">
        <v>5</v>
      </c>
      <c r="C5" s="4" t="s">
        <v>6</v>
      </c>
    </row>
    <row r="6" spans="1:3" x14ac:dyDescent="0.25">
      <c r="A6" s="2" t="s">
        <v>7</v>
      </c>
      <c r="B6" s="6">
        <v>1800</v>
      </c>
      <c r="C6" s="4" t="s">
        <v>8</v>
      </c>
    </row>
    <row r="7" spans="1:3" x14ac:dyDescent="0.25">
      <c r="A7" s="2" t="s">
        <v>9</v>
      </c>
      <c r="B7" s="5">
        <v>3</v>
      </c>
      <c r="C7" s="4" t="s">
        <v>10</v>
      </c>
    </row>
    <row r="8" spans="1:3" x14ac:dyDescent="0.25">
      <c r="A8" s="2" t="s">
        <v>11</v>
      </c>
      <c r="B8" s="6">
        <v>0</v>
      </c>
      <c r="C8" s="4" t="s">
        <v>12</v>
      </c>
    </row>
    <row r="10" spans="1:1" s="7" customFormat="1" x14ac:dyDescent="0.25">
      <c r="A10" s="7" t="s">
        <v>13</v>
      </c>
    </row>
    <row r="11" spans="2:3" x14ac:dyDescent="0.25">
      <c r="B11" s="2" t="s">
        <v>14</v>
      </c>
      <c r="C11" s="4" t="s">
        <v>15</v>
      </c>
    </row>
    <row r="12" spans="2:3" x14ac:dyDescent="0.25">
      <c r="B12" s="2" t="s">
        <v>16</v>
      </c>
      <c r="C12" s="4" t="s">
        <v>17</v>
      </c>
    </row>
    <row r="13" spans="2:3" x14ac:dyDescent="0.25">
      <c r="B13" s="2" t="s">
        <v>18</v>
      </c>
      <c r="C13" s="4" t="s">
        <v>19</v>
      </c>
    </row>
    <row r="15" spans="2:2" x14ac:dyDescent="0.25">
      <c r="B15" s="4" t="s">
        <v>20</v>
      </c>
    </row>
  </sheetData>
  <dataValidations count="1">
    <dataValidation type="list" sqref="B5">
      <formula1>"Weekly,Every 2 weeks,Twice a month,Monthly"</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E7D5B"/>
  </sheetPr>
  <dimension ref="A1:F11"/>
  <sheetViews>
    <sheetView workbookViewId="0">
      <pane ySplit="1" topLeftCell="A2" activePane="bottomLeft" state="frozen"/>
      <selection pane="bottomLeft"/>
    </sheetView>
  </sheetViews>
  <sheetFormatPr defaultRowHeight="15" outlineLevelRow="0" outlineLevelCol="0" x14ac:dyDescent="55"/>
  <cols>
    <col min="1" max="2" width="16" customWidth="1"/>
    <col min="3" max="3" width="14" customWidth="1"/>
    <col min="4" max="4" width="16" customWidth="1"/>
    <col min="5" max="5" width="14" customWidth="1"/>
    <col min="6" max="6" width="20" customWidth="1"/>
  </cols>
  <sheetData>
    <row r="1" spans="1:6" x14ac:dyDescent="0.25">
      <c r="A1" s="8" t="s">
        <v>21</v>
      </c>
      <c r="B1" s="8" t="s">
        <v>22</v>
      </c>
      <c r="C1" s="8" t="s">
        <v>23</v>
      </c>
      <c r="D1" s="8" t="s">
        <v>24</v>
      </c>
      <c r="E1" s="8" t="s">
        <v>25</v>
      </c>
      <c r="F1" s="8" t="s">
        <v>26</v>
      </c>
    </row>
    <row r="2" spans="1:6" x14ac:dyDescent="0.25">
      <c r="A2" s="9">
        <f>NextPayday</f>
      </c>
      <c r="B2" s="9">
        <f>A3-1</f>
      </c>
      <c r="C2" s="10">
        <f>TypicalPay</f>
      </c>
      <c r="D2" s="11">
        <f>SUMPRODUCT(Bills!$B$2:$B$200,Bills!K$2:K$200)</f>
      </c>
      <c r="E2" s="12">
        <f>C2-Savings-D2</f>
      </c>
      <c r="F2" s="4">
        <f>SUM(Bills!K$2:K$200)&amp;IF(SUM(Bills!K$2:K$200)=1," bill, "," bills, ")&amp;COUNTIFS(Bills!$F$2:$F$200,"Yes",Bills!$I$2:$I$200,A2)&amp;" paid"</f>
      </c>
    </row>
    <row r="3" spans="1:6" x14ac:dyDescent="0.25">
      <c r="A3" s="9">
        <f>IF(PayCadence="Weekly",A2+7,IF(PayCadence="Every 2 weeks",A2+14,IF(PayCadence="Monthly",EDATE($A$2,1),IF(DAY(A2)&lt;15,DATE(YEAR(A2),MONTH(A2),15),DATE(YEAR(A2),MONTH(A2)+1,1)))))</f>
      </c>
      <c r="B3" s="9">
        <f>A4-1</f>
      </c>
      <c r="C3" s="10">
        <f>TypicalPay</f>
      </c>
      <c r="D3" s="11">
        <f>SUMPRODUCT(Bills!$B$2:$B$200,Bills!L$2:L$200)</f>
      </c>
      <c r="E3" s="12">
        <f>C3-Savings-D3</f>
      </c>
      <c r="F3" s="4">
        <f>SUM(Bills!L$2:L$200)&amp;IF(SUM(Bills!L$2:L$200)=1," bill, "," bills, ")&amp;COUNTIFS(Bills!$F$2:$F$200,"Yes",Bills!$I$2:$I$200,A3)&amp;" paid"</f>
      </c>
    </row>
    <row r="4" spans="1:6" x14ac:dyDescent="0.25">
      <c r="A4" s="9">
        <f>IF(PayCadence="Weekly",A3+7,IF(PayCadence="Every 2 weeks",A3+14,IF(PayCadence="Monthly",EDATE($A$2,2),IF(DAY(A3)&lt;15,DATE(YEAR(A3),MONTH(A3),15),DATE(YEAR(A3),MONTH(A3)+1,1)))))</f>
      </c>
      <c r="B4" s="9">
        <f>A5-1</f>
      </c>
      <c r="C4" s="10">
        <f>TypicalPay</f>
      </c>
      <c r="D4" s="11">
        <f>SUMPRODUCT(Bills!$B$2:$B$200,Bills!M$2:M$200)</f>
      </c>
      <c r="E4" s="12">
        <f>C4-Savings-D4</f>
      </c>
      <c r="F4" s="4">
        <f>SUM(Bills!M$2:M$200)&amp;IF(SUM(Bills!M$2:M$200)=1," bill, "," bills, ")&amp;COUNTIFS(Bills!$F$2:$F$200,"Yes",Bills!$I$2:$I$200,A4)&amp;" paid"</f>
      </c>
    </row>
    <row r="5" spans="1:6" x14ac:dyDescent="0.25">
      <c r="A5" s="9">
        <f>IF(PayCadence="Weekly",A4+7,IF(PayCadence="Every 2 weeks",A4+14,IF(PayCadence="Monthly",EDATE($A$2,3),IF(DAY(A4)&lt;15,DATE(YEAR(A4),MONTH(A4),15),DATE(YEAR(A4),MONTH(A4)+1,1)))))</f>
      </c>
      <c r="B5" s="9">
        <f>A6-1</f>
      </c>
      <c r="C5" s="10">
        <f>TypicalPay</f>
      </c>
      <c r="D5" s="11">
        <f>SUMPRODUCT(Bills!$B$2:$B$200,Bills!N$2:N$200)</f>
      </c>
      <c r="E5" s="12">
        <f>C5-Savings-D5</f>
      </c>
      <c r="F5" s="4">
        <f>SUM(Bills!N$2:N$200)&amp;IF(SUM(Bills!N$2:N$200)=1," bill, "," bills, ")&amp;COUNTIFS(Bills!$F$2:$F$200,"Yes",Bills!$I$2:$I$200,A5)&amp;" paid"</f>
      </c>
    </row>
    <row r="6" spans="1:6" x14ac:dyDescent="0.25">
      <c r="A6" s="9">
        <f>IF(PayCadence="Weekly",A5+7,IF(PayCadence="Every 2 weeks",A5+14,IF(PayCadence="Monthly",EDATE($A$2,4),IF(DAY(A5)&lt;15,DATE(YEAR(A5),MONTH(A5),15),DATE(YEAR(A5),MONTH(A5)+1,1)))))</f>
      </c>
      <c r="B6" s="9">
        <f>A7-1</f>
      </c>
      <c r="C6" s="10">
        <f>TypicalPay</f>
      </c>
      <c r="D6" s="11">
        <f>SUMPRODUCT(Bills!$B$2:$B$200,Bills!O$2:O$200)</f>
      </c>
      <c r="E6" s="12">
        <f>C6-Savings-D6</f>
      </c>
      <c r="F6" s="4">
        <f>SUM(Bills!O$2:O$200)&amp;IF(SUM(Bills!O$2:O$200)=1," bill, "," bills, ")&amp;COUNTIFS(Bills!$F$2:$F$200,"Yes",Bills!$I$2:$I$200,A6)&amp;" paid"</f>
      </c>
    </row>
    <row r="7" spans="1:6" x14ac:dyDescent="0.25">
      <c r="A7" s="9">
        <f>IF(PayCadence="Weekly",A6+7,IF(PayCadence="Every 2 weeks",A6+14,IF(PayCadence="Monthly",EDATE($A$2,5),IF(DAY(A6)&lt;15,DATE(YEAR(A6),MONTH(A6),15),DATE(YEAR(A6),MONTH(A6)+1,1)))))</f>
      </c>
      <c r="B7" s="9">
        <f>A8-1</f>
      </c>
      <c r="C7" s="10">
        <f>TypicalPay</f>
      </c>
      <c r="D7" s="11">
        <f>SUMPRODUCT(Bills!$B$2:$B$200,Bills!P$2:P$200)</f>
      </c>
      <c r="E7" s="12">
        <f>C7-Savings-D7</f>
      </c>
      <c r="F7" s="4">
        <f>SUM(Bills!P$2:P$200)&amp;IF(SUM(Bills!P$2:P$200)=1," bill, "," bills, ")&amp;COUNTIFS(Bills!$F$2:$F$200,"Yes",Bills!$I$2:$I$200,A7)&amp;" paid"</f>
      </c>
    </row>
    <row r="8" spans="1:6" x14ac:dyDescent="0.25">
      <c r="A8" s="9">
        <f>IF(PayCadence="Weekly",A7+7,IF(PayCadence="Every 2 weeks",A7+14,IF(PayCadence="Monthly",EDATE($A$2,6),IF(DAY(A7)&lt;15,DATE(YEAR(A7),MONTH(A7),15),DATE(YEAR(A7),MONTH(A7)+1,1)))))</f>
      </c>
      <c r="B8" s="9">
        <f>A9-1</f>
      </c>
      <c r="C8" s="10">
        <f>TypicalPay</f>
      </c>
      <c r="D8" s="11">
        <f>SUMPRODUCT(Bills!$B$2:$B$200,Bills!Q$2:Q$200)</f>
      </c>
      <c r="E8" s="12">
        <f>C8-Savings-D8</f>
      </c>
      <c r="F8" s="4">
        <f>SUM(Bills!Q$2:Q$200)&amp;IF(SUM(Bills!Q$2:Q$200)=1," bill, "," bills, ")&amp;COUNTIFS(Bills!$F$2:$F$200,"Yes",Bills!$I$2:$I$200,A8)&amp;" paid"</f>
      </c>
    </row>
    <row r="9" spans="1:6" x14ac:dyDescent="0.25">
      <c r="A9" s="9">
        <f>IF(PayCadence="Weekly",A8+7,IF(PayCadence="Every 2 weeks",A8+14,IF(PayCadence="Monthly",EDATE($A$2,7),IF(DAY(A8)&lt;15,DATE(YEAR(A8),MONTH(A8),15),DATE(YEAR(A8),MONTH(A8)+1,1)))))</f>
      </c>
      <c r="B9" s="9">
        <f>IF(PayCadence="Weekly",A9+7,IF(PayCadence="Every 2 weeks",A9+14,IF(PayCadence="Monthly",EDATE($A$2,8),IF(DAY(A9)&lt;15,DATE(YEAR(A9),MONTH(A9),15),DATE(YEAR(A9),MONTH(A9)+1,1)))))-1</f>
      </c>
      <c r="C9" s="10">
        <f>TypicalPay</f>
      </c>
      <c r="D9" s="11">
        <f>SUMPRODUCT(Bills!$B$2:$B$200,Bills!R$2:R$200)</f>
      </c>
      <c r="E9" s="12">
        <f>C9-Savings-D9</f>
      </c>
      <c r="F9" s="4">
        <f>SUM(Bills!R$2:R$200)&amp;IF(SUM(Bills!R$2:R$200)=1," bill, "," bills, ")&amp;COUNTIFS(Bills!$F$2:$F$200,"Yes",Bills!$I$2:$I$200,A9)&amp;" paid"</f>
      </c>
    </row>
    <row r="11" spans="6:6" x14ac:dyDescent="0.25">
      <c r="F11" s="4" t="s">
        <v>27</v>
      </c>
    </row>
  </sheetData>
  <conditionalFormatting sqref="E2:E9">
    <cfRule type="cellIs" dxfId="0" priority="1" operator="lessThan">
      <formula>0</formula>
    </cfRule>
  </conditionalFormatting>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5309"/>
  </sheetPr>
  <dimension ref="A1:R204"/>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2" customWidth="1"/>
    <col min="3" max="4" width="14" customWidth="1"/>
    <col min="5" max="5" width="10" customWidth="1"/>
    <col min="6" max="6" width="8" customWidth="1"/>
    <col min="7" max="7" width="12" customWidth="1"/>
    <col min="8" max="8" width="7" customWidth="1"/>
    <col min="9" max="9" width="14" customWidth="1"/>
    <col min="10" max="10" width="30" customWidth="1"/>
    <col min="11" max="18" width="13" customWidth="1"/>
  </cols>
  <sheetData>
    <row r="1" spans="1:18" x14ac:dyDescent="0.25">
      <c r="A1" s="8" t="s">
        <v>28</v>
      </c>
      <c r="B1" s="8" t="s">
        <v>23</v>
      </c>
      <c r="C1" s="8" t="s">
        <v>29</v>
      </c>
      <c r="D1" s="8" t="s">
        <v>30</v>
      </c>
      <c r="E1" s="8" t="s">
        <v>31</v>
      </c>
      <c r="F1" s="8" t="s">
        <v>32</v>
      </c>
      <c r="G1" s="8" t="s">
        <v>33</v>
      </c>
      <c r="H1" s="8" t="s">
        <v>34</v>
      </c>
      <c r="I1" s="8" t="s">
        <v>35</v>
      </c>
      <c r="J1" s="8" t="s">
        <v>36</v>
      </c>
      <c r="K1" s="13">
        <f>Paychecks!A2</f>
      </c>
      <c r="L1" s="13">
        <f>Paychecks!A3</f>
      </c>
      <c r="M1" s="13">
        <f>Paychecks!A4</f>
      </c>
      <c r="N1" s="13">
        <f>Paychecks!A5</f>
      </c>
      <c r="O1" s="13">
        <f>Paychecks!A6</f>
      </c>
      <c r="P1" s="13">
        <f>Paychecks!A7</f>
      </c>
      <c r="Q1" s="13">
        <f>Paychecks!A8</f>
      </c>
      <c r="R1" s="13">
        <f>Paychecks!A9</f>
      </c>
    </row>
    <row r="2" spans="1:18" x14ac:dyDescent="0.25">
      <c r="A2" s="2" t="s">
        <v>37</v>
      </c>
      <c r="B2" s="11">
        <v>1450</v>
      </c>
      <c r="C2" s="9">
        <v>46327</v>
      </c>
      <c r="D2" s="2" t="s">
        <v>38</v>
      </c>
      <c r="E2" s="2" t="s">
        <v>39</v>
      </c>
      <c r="F2" s="2" t="s">
        <v>39</v>
      </c>
      <c r="G2" s="2">
        <f>IF(A2="","",IF(F2="Yes","Paid",IF(C2&lt;TODAY(),"Overdue",IF(C2-TODAY()&lt;=HeadsUp,"Due soon",IF(E2="Yes","Autopay","Upcoming")))))</f>
      </c>
      <c r="H2" s="2">
        <f>IF(OR(A2="",F2="Yes"),"",C2-TODAY())</f>
      </c>
      <c r="I2" s="9">
        <f>IF(OR(A2="",C2=""),"",IF(OR(C2&lt;Paychecks!$A$2,C2&gt;Paychecks!$B$9),"",INDEX(Paychecks!$A$2:$A$9,MATCH(C2,Paychecks!$A$2:$A$9,1))))</f>
      </c>
      <c r="J2" s="2" t="s">
        <v>40</v>
      </c>
      <c r="K2" s="14">
        <f>IF(OR($A2="",$C2=""),0,IF((7*($D2="Weekly")+14*($D2="Every 2 weeks"))&gt;0,MAX(0,-INT(($C2-(Paychecks!$B$2+1))/(7*($D2="Weekly")+14*($D2="Every 2 weeks")))-MAX(0,-INT(($C2-Paychecks!$A$2)/(7*($D2="Weekly")+14*($D2="Every 2 weeks"))))),IF((($D2="Monthly")+3*($D2="Quarterly")+12*($D2="Yearly"))&gt;0,IF(((YEAR((Paychecks!$B$2+1))-YEAR($C2))*12+MONTH((Paychecks!$B$2+1))-MONTH($C2))&lt;0,0,INT((((YEAR((Paychecks!$B$2+1))-YEAR($C2))*12+MONTH((Paychecks!$B$2+1))-MONTH($C2))-1)/(($D2="Monthly")+3*($D2="Quarterly")+12*($D2="Yearly")))+1+(MOD(((YEAR((Paychecks!$B$2+1))-YEAR($C2))*12+MONTH((Paychecks!$B$2+1))-MONTH($C2)),(($D2="Monthly")+3*($D2="Quarterly")+12*($D2="Yearly")))=0)*(EDATE($C2,((YEAR((Paychecks!$B$2+1))-YEAR($C2))*12+MONTH((Paychecks!$B$2+1))-MONTH($C2)))&lt;(Paychecks!$B$2+1)))-IF(((YEAR(Paychecks!$A$2)-YEAR($C2))*12+MONTH(Paychecks!$A$2)-MONTH($C2))&lt;0,0,INT((((YEAR(Paychecks!$A$2)-YEAR($C2))*12+MONTH(Paychecks!$A$2)-MONTH($C2))-1)/(($D2="Monthly")+3*($D2="Quarterly")+12*($D2="Yearly")))+1+(MOD(((YEAR(Paychecks!$A$2)-YEAR($C2))*12+MONTH(Paychecks!$A$2)-MONTH($C2)),(($D2="Monthly")+3*($D2="Quarterly")+12*($D2="Yearly")))=0)*(EDATE($C2,((YEAR(Paychecks!$A$2)-YEAR($C2))*12+MONTH(Paychecks!$A$2)-MONTH($C2)))&lt;Paychecks!$A$2)),($C2&gt;=Paychecks!$A$2)*($C2&lt;=Paychecks!$B$2))))</f>
      </c>
      <c r="L2" s="14">
        <f>IF(OR($A2="",$C2=""),0,IF((7*($D2="Weekly")+14*($D2="Every 2 weeks"))&gt;0,MAX(0,-INT(($C2-(Paychecks!$B$3+1))/(7*($D2="Weekly")+14*($D2="Every 2 weeks")))-MAX(0,-INT(($C2-Paychecks!$A$3)/(7*($D2="Weekly")+14*($D2="Every 2 weeks"))))),IF((($D2="Monthly")+3*($D2="Quarterly")+12*($D2="Yearly"))&gt;0,IF(((YEAR((Paychecks!$B$3+1))-YEAR($C2))*12+MONTH((Paychecks!$B$3+1))-MONTH($C2))&lt;0,0,INT((((YEAR((Paychecks!$B$3+1))-YEAR($C2))*12+MONTH((Paychecks!$B$3+1))-MONTH($C2))-1)/(($D2="Monthly")+3*($D2="Quarterly")+12*($D2="Yearly")))+1+(MOD(((YEAR((Paychecks!$B$3+1))-YEAR($C2))*12+MONTH((Paychecks!$B$3+1))-MONTH($C2)),(($D2="Monthly")+3*($D2="Quarterly")+12*($D2="Yearly")))=0)*(EDATE($C2,((YEAR((Paychecks!$B$3+1))-YEAR($C2))*12+MONTH((Paychecks!$B$3+1))-MONTH($C2)))&lt;(Paychecks!$B$3+1)))-IF(((YEAR(Paychecks!$A$3)-YEAR($C2))*12+MONTH(Paychecks!$A$3)-MONTH($C2))&lt;0,0,INT((((YEAR(Paychecks!$A$3)-YEAR($C2))*12+MONTH(Paychecks!$A$3)-MONTH($C2))-1)/(($D2="Monthly")+3*($D2="Quarterly")+12*($D2="Yearly")))+1+(MOD(((YEAR(Paychecks!$A$3)-YEAR($C2))*12+MONTH(Paychecks!$A$3)-MONTH($C2)),(($D2="Monthly")+3*($D2="Quarterly")+12*($D2="Yearly")))=0)*(EDATE($C2,((YEAR(Paychecks!$A$3)-YEAR($C2))*12+MONTH(Paychecks!$A$3)-MONTH($C2)))&lt;Paychecks!$A$3)),($C2&gt;=Paychecks!$A$3)*($C2&lt;=Paychecks!$B$3))))</f>
      </c>
      <c r="M2" s="14">
        <f>IF(OR($A2="",$C2=""),0,IF((7*($D2="Weekly")+14*($D2="Every 2 weeks"))&gt;0,MAX(0,-INT(($C2-(Paychecks!$B$4+1))/(7*($D2="Weekly")+14*($D2="Every 2 weeks")))-MAX(0,-INT(($C2-Paychecks!$A$4)/(7*($D2="Weekly")+14*($D2="Every 2 weeks"))))),IF((($D2="Monthly")+3*($D2="Quarterly")+12*($D2="Yearly"))&gt;0,IF(((YEAR((Paychecks!$B$4+1))-YEAR($C2))*12+MONTH((Paychecks!$B$4+1))-MONTH($C2))&lt;0,0,INT((((YEAR((Paychecks!$B$4+1))-YEAR($C2))*12+MONTH((Paychecks!$B$4+1))-MONTH($C2))-1)/(($D2="Monthly")+3*($D2="Quarterly")+12*($D2="Yearly")))+1+(MOD(((YEAR((Paychecks!$B$4+1))-YEAR($C2))*12+MONTH((Paychecks!$B$4+1))-MONTH($C2)),(($D2="Monthly")+3*($D2="Quarterly")+12*($D2="Yearly")))=0)*(EDATE($C2,((YEAR((Paychecks!$B$4+1))-YEAR($C2))*12+MONTH((Paychecks!$B$4+1))-MONTH($C2)))&lt;(Paychecks!$B$4+1)))-IF(((YEAR(Paychecks!$A$4)-YEAR($C2))*12+MONTH(Paychecks!$A$4)-MONTH($C2))&lt;0,0,INT((((YEAR(Paychecks!$A$4)-YEAR($C2))*12+MONTH(Paychecks!$A$4)-MONTH($C2))-1)/(($D2="Monthly")+3*($D2="Quarterly")+12*($D2="Yearly")))+1+(MOD(((YEAR(Paychecks!$A$4)-YEAR($C2))*12+MONTH(Paychecks!$A$4)-MONTH($C2)),(($D2="Monthly")+3*($D2="Quarterly")+12*($D2="Yearly")))=0)*(EDATE($C2,((YEAR(Paychecks!$A$4)-YEAR($C2))*12+MONTH(Paychecks!$A$4)-MONTH($C2)))&lt;Paychecks!$A$4)),($C2&gt;=Paychecks!$A$4)*($C2&lt;=Paychecks!$B$4))))</f>
      </c>
      <c r="N2" s="14">
        <f>IF(OR($A2="",$C2=""),0,IF((7*($D2="Weekly")+14*($D2="Every 2 weeks"))&gt;0,MAX(0,-INT(($C2-(Paychecks!$B$5+1))/(7*($D2="Weekly")+14*($D2="Every 2 weeks")))-MAX(0,-INT(($C2-Paychecks!$A$5)/(7*($D2="Weekly")+14*($D2="Every 2 weeks"))))),IF((($D2="Monthly")+3*($D2="Quarterly")+12*($D2="Yearly"))&gt;0,IF(((YEAR((Paychecks!$B$5+1))-YEAR($C2))*12+MONTH((Paychecks!$B$5+1))-MONTH($C2))&lt;0,0,INT((((YEAR((Paychecks!$B$5+1))-YEAR($C2))*12+MONTH((Paychecks!$B$5+1))-MONTH($C2))-1)/(($D2="Monthly")+3*($D2="Quarterly")+12*($D2="Yearly")))+1+(MOD(((YEAR((Paychecks!$B$5+1))-YEAR($C2))*12+MONTH((Paychecks!$B$5+1))-MONTH($C2)),(($D2="Monthly")+3*($D2="Quarterly")+12*($D2="Yearly")))=0)*(EDATE($C2,((YEAR((Paychecks!$B$5+1))-YEAR($C2))*12+MONTH((Paychecks!$B$5+1))-MONTH($C2)))&lt;(Paychecks!$B$5+1)))-IF(((YEAR(Paychecks!$A$5)-YEAR($C2))*12+MONTH(Paychecks!$A$5)-MONTH($C2))&lt;0,0,INT((((YEAR(Paychecks!$A$5)-YEAR($C2))*12+MONTH(Paychecks!$A$5)-MONTH($C2))-1)/(($D2="Monthly")+3*($D2="Quarterly")+12*($D2="Yearly")))+1+(MOD(((YEAR(Paychecks!$A$5)-YEAR($C2))*12+MONTH(Paychecks!$A$5)-MONTH($C2)),(($D2="Monthly")+3*($D2="Quarterly")+12*($D2="Yearly")))=0)*(EDATE($C2,((YEAR(Paychecks!$A$5)-YEAR($C2))*12+MONTH(Paychecks!$A$5)-MONTH($C2)))&lt;Paychecks!$A$5)),($C2&gt;=Paychecks!$A$5)*($C2&lt;=Paychecks!$B$5))))</f>
      </c>
      <c r="O2" s="14">
        <f>IF(OR($A2="",$C2=""),0,IF((7*($D2="Weekly")+14*($D2="Every 2 weeks"))&gt;0,MAX(0,-INT(($C2-(Paychecks!$B$6+1))/(7*($D2="Weekly")+14*($D2="Every 2 weeks")))-MAX(0,-INT(($C2-Paychecks!$A$6)/(7*($D2="Weekly")+14*($D2="Every 2 weeks"))))),IF((($D2="Monthly")+3*($D2="Quarterly")+12*($D2="Yearly"))&gt;0,IF(((YEAR((Paychecks!$B$6+1))-YEAR($C2))*12+MONTH((Paychecks!$B$6+1))-MONTH($C2))&lt;0,0,INT((((YEAR((Paychecks!$B$6+1))-YEAR($C2))*12+MONTH((Paychecks!$B$6+1))-MONTH($C2))-1)/(($D2="Monthly")+3*($D2="Quarterly")+12*($D2="Yearly")))+1+(MOD(((YEAR((Paychecks!$B$6+1))-YEAR($C2))*12+MONTH((Paychecks!$B$6+1))-MONTH($C2)),(($D2="Monthly")+3*($D2="Quarterly")+12*($D2="Yearly")))=0)*(EDATE($C2,((YEAR((Paychecks!$B$6+1))-YEAR($C2))*12+MONTH((Paychecks!$B$6+1))-MONTH($C2)))&lt;(Paychecks!$B$6+1)))-IF(((YEAR(Paychecks!$A$6)-YEAR($C2))*12+MONTH(Paychecks!$A$6)-MONTH($C2))&lt;0,0,INT((((YEAR(Paychecks!$A$6)-YEAR($C2))*12+MONTH(Paychecks!$A$6)-MONTH($C2))-1)/(($D2="Monthly")+3*($D2="Quarterly")+12*($D2="Yearly")))+1+(MOD(((YEAR(Paychecks!$A$6)-YEAR($C2))*12+MONTH(Paychecks!$A$6)-MONTH($C2)),(($D2="Monthly")+3*($D2="Quarterly")+12*($D2="Yearly")))=0)*(EDATE($C2,((YEAR(Paychecks!$A$6)-YEAR($C2))*12+MONTH(Paychecks!$A$6)-MONTH($C2)))&lt;Paychecks!$A$6)),($C2&gt;=Paychecks!$A$6)*($C2&lt;=Paychecks!$B$6))))</f>
      </c>
      <c r="P2" s="14">
        <f>IF(OR($A2="",$C2=""),0,IF((7*($D2="Weekly")+14*($D2="Every 2 weeks"))&gt;0,MAX(0,-INT(($C2-(Paychecks!$B$7+1))/(7*($D2="Weekly")+14*($D2="Every 2 weeks")))-MAX(0,-INT(($C2-Paychecks!$A$7)/(7*($D2="Weekly")+14*($D2="Every 2 weeks"))))),IF((($D2="Monthly")+3*($D2="Quarterly")+12*($D2="Yearly"))&gt;0,IF(((YEAR((Paychecks!$B$7+1))-YEAR($C2))*12+MONTH((Paychecks!$B$7+1))-MONTH($C2))&lt;0,0,INT((((YEAR((Paychecks!$B$7+1))-YEAR($C2))*12+MONTH((Paychecks!$B$7+1))-MONTH($C2))-1)/(($D2="Monthly")+3*($D2="Quarterly")+12*($D2="Yearly")))+1+(MOD(((YEAR((Paychecks!$B$7+1))-YEAR($C2))*12+MONTH((Paychecks!$B$7+1))-MONTH($C2)),(($D2="Monthly")+3*($D2="Quarterly")+12*($D2="Yearly")))=0)*(EDATE($C2,((YEAR((Paychecks!$B$7+1))-YEAR($C2))*12+MONTH((Paychecks!$B$7+1))-MONTH($C2)))&lt;(Paychecks!$B$7+1)))-IF(((YEAR(Paychecks!$A$7)-YEAR($C2))*12+MONTH(Paychecks!$A$7)-MONTH($C2))&lt;0,0,INT((((YEAR(Paychecks!$A$7)-YEAR($C2))*12+MONTH(Paychecks!$A$7)-MONTH($C2))-1)/(($D2="Monthly")+3*($D2="Quarterly")+12*($D2="Yearly")))+1+(MOD(((YEAR(Paychecks!$A$7)-YEAR($C2))*12+MONTH(Paychecks!$A$7)-MONTH($C2)),(($D2="Monthly")+3*($D2="Quarterly")+12*($D2="Yearly")))=0)*(EDATE($C2,((YEAR(Paychecks!$A$7)-YEAR($C2))*12+MONTH(Paychecks!$A$7)-MONTH($C2)))&lt;Paychecks!$A$7)),($C2&gt;=Paychecks!$A$7)*($C2&lt;=Paychecks!$B$7))))</f>
      </c>
      <c r="Q2" s="14">
        <f>IF(OR($A2="",$C2=""),0,IF((7*($D2="Weekly")+14*($D2="Every 2 weeks"))&gt;0,MAX(0,-INT(($C2-(Paychecks!$B$8+1))/(7*($D2="Weekly")+14*($D2="Every 2 weeks")))-MAX(0,-INT(($C2-Paychecks!$A$8)/(7*($D2="Weekly")+14*($D2="Every 2 weeks"))))),IF((($D2="Monthly")+3*($D2="Quarterly")+12*($D2="Yearly"))&gt;0,IF(((YEAR((Paychecks!$B$8+1))-YEAR($C2))*12+MONTH((Paychecks!$B$8+1))-MONTH($C2))&lt;0,0,INT((((YEAR((Paychecks!$B$8+1))-YEAR($C2))*12+MONTH((Paychecks!$B$8+1))-MONTH($C2))-1)/(($D2="Monthly")+3*($D2="Quarterly")+12*($D2="Yearly")))+1+(MOD(((YEAR((Paychecks!$B$8+1))-YEAR($C2))*12+MONTH((Paychecks!$B$8+1))-MONTH($C2)),(($D2="Monthly")+3*($D2="Quarterly")+12*($D2="Yearly")))=0)*(EDATE($C2,((YEAR((Paychecks!$B$8+1))-YEAR($C2))*12+MONTH((Paychecks!$B$8+1))-MONTH($C2)))&lt;(Paychecks!$B$8+1)))-IF(((YEAR(Paychecks!$A$8)-YEAR($C2))*12+MONTH(Paychecks!$A$8)-MONTH($C2))&lt;0,0,INT((((YEAR(Paychecks!$A$8)-YEAR($C2))*12+MONTH(Paychecks!$A$8)-MONTH($C2))-1)/(($D2="Monthly")+3*($D2="Quarterly")+12*($D2="Yearly")))+1+(MOD(((YEAR(Paychecks!$A$8)-YEAR($C2))*12+MONTH(Paychecks!$A$8)-MONTH($C2)),(($D2="Monthly")+3*($D2="Quarterly")+12*($D2="Yearly")))=0)*(EDATE($C2,((YEAR(Paychecks!$A$8)-YEAR($C2))*12+MONTH(Paychecks!$A$8)-MONTH($C2)))&lt;Paychecks!$A$8)),($C2&gt;=Paychecks!$A$8)*($C2&lt;=Paychecks!$B$8))))</f>
      </c>
      <c r="R2" s="14">
        <f>IF(OR($A2="",$C2=""),0,IF((7*($D2="Weekly")+14*($D2="Every 2 weeks"))&gt;0,MAX(0,-INT(($C2-(Paychecks!$B$9+1))/(7*($D2="Weekly")+14*($D2="Every 2 weeks")))-MAX(0,-INT(($C2-Paychecks!$A$9)/(7*($D2="Weekly")+14*($D2="Every 2 weeks"))))),IF((($D2="Monthly")+3*($D2="Quarterly")+12*($D2="Yearly"))&gt;0,IF(((YEAR((Paychecks!$B$9+1))-YEAR($C2))*12+MONTH((Paychecks!$B$9+1))-MONTH($C2))&lt;0,0,INT((((YEAR((Paychecks!$B$9+1))-YEAR($C2))*12+MONTH((Paychecks!$B$9+1))-MONTH($C2))-1)/(($D2="Monthly")+3*($D2="Quarterly")+12*($D2="Yearly")))+1+(MOD(((YEAR((Paychecks!$B$9+1))-YEAR($C2))*12+MONTH((Paychecks!$B$9+1))-MONTH($C2)),(($D2="Monthly")+3*($D2="Quarterly")+12*($D2="Yearly")))=0)*(EDATE($C2,((YEAR((Paychecks!$B$9+1))-YEAR($C2))*12+MONTH((Paychecks!$B$9+1))-MONTH($C2)))&lt;(Paychecks!$B$9+1)))-IF(((YEAR(Paychecks!$A$9)-YEAR($C2))*12+MONTH(Paychecks!$A$9)-MONTH($C2))&lt;0,0,INT((((YEAR(Paychecks!$A$9)-YEAR($C2))*12+MONTH(Paychecks!$A$9)-MONTH($C2))-1)/(($D2="Monthly")+3*($D2="Quarterly")+12*($D2="Yearly")))+1+(MOD(((YEAR(Paychecks!$A$9)-YEAR($C2))*12+MONTH(Paychecks!$A$9)-MONTH($C2)),(($D2="Monthly")+3*($D2="Quarterly")+12*($D2="Yearly")))=0)*(EDATE($C2,((YEAR(Paychecks!$A$9)-YEAR($C2))*12+MONTH(Paychecks!$A$9)-MONTH($C2)))&lt;Paychecks!$A$9)),($C2&gt;=Paychecks!$A$9)*($C2&lt;=Paychecks!$B$9))))</f>
      </c>
    </row>
    <row r="3" spans="1:18" x14ac:dyDescent="0.25">
      <c r="A3" s="2" t="s">
        <v>41</v>
      </c>
      <c r="B3" s="11">
        <v>85</v>
      </c>
      <c r="C3" s="9">
        <v>46344</v>
      </c>
      <c r="D3" s="2" t="s">
        <v>38</v>
      </c>
      <c r="E3" s="2" t="s">
        <v>42</v>
      </c>
      <c r="F3" s="2" t="s">
        <v>39</v>
      </c>
      <c r="G3" s="2">
        <f>IF(A3="","",IF(F3="Yes","Paid",IF(C3&lt;TODAY(),"Overdue",IF(C3-TODAY()&lt;=HeadsUp,"Due soon",IF(E3="Yes","Autopay","Upcoming")))))</f>
      </c>
      <c r="H3" s="2">
        <f>IF(OR(A3="",F3="Yes"),"",C3-TODAY())</f>
      </c>
      <c r="I3" s="9">
        <f>IF(OR(A3="",C3=""),"",IF(OR(C3&lt;Paychecks!$A$2,C3&gt;Paychecks!$B$9),"",INDEX(Paychecks!$A$2:$A$9,MATCH(C3,Paychecks!$A$2:$A$9,1))))</f>
      </c>
      <c r="J3" s="2" t="s">
        <v>43</v>
      </c>
      <c r="K3" s="14">
        <f>IF(OR($A3="",$C3=""),0,IF((7*($D3="Weekly")+14*($D3="Every 2 weeks"))&gt;0,MAX(0,-INT(($C3-(Paychecks!$B$2+1))/(7*($D3="Weekly")+14*($D3="Every 2 weeks")))-MAX(0,-INT(($C3-Paychecks!$A$2)/(7*($D3="Weekly")+14*($D3="Every 2 weeks"))))),IF((($D3="Monthly")+3*($D3="Quarterly")+12*($D3="Yearly"))&gt;0,IF(((YEAR((Paychecks!$B$2+1))-YEAR($C3))*12+MONTH((Paychecks!$B$2+1))-MONTH($C3))&lt;0,0,INT((((YEAR((Paychecks!$B$2+1))-YEAR($C3))*12+MONTH((Paychecks!$B$2+1))-MONTH($C3))-1)/(($D3="Monthly")+3*($D3="Quarterly")+12*($D3="Yearly")))+1+(MOD(((YEAR((Paychecks!$B$2+1))-YEAR($C3))*12+MONTH((Paychecks!$B$2+1))-MONTH($C3)),(($D3="Monthly")+3*($D3="Quarterly")+12*($D3="Yearly")))=0)*(EDATE($C3,((YEAR((Paychecks!$B$2+1))-YEAR($C3))*12+MONTH((Paychecks!$B$2+1))-MONTH($C3)))&lt;(Paychecks!$B$2+1)))-IF(((YEAR(Paychecks!$A$2)-YEAR($C3))*12+MONTH(Paychecks!$A$2)-MONTH($C3))&lt;0,0,INT((((YEAR(Paychecks!$A$2)-YEAR($C3))*12+MONTH(Paychecks!$A$2)-MONTH($C3))-1)/(($D3="Monthly")+3*($D3="Quarterly")+12*($D3="Yearly")))+1+(MOD(((YEAR(Paychecks!$A$2)-YEAR($C3))*12+MONTH(Paychecks!$A$2)-MONTH($C3)),(($D3="Monthly")+3*($D3="Quarterly")+12*($D3="Yearly")))=0)*(EDATE($C3,((YEAR(Paychecks!$A$2)-YEAR($C3))*12+MONTH(Paychecks!$A$2)-MONTH($C3)))&lt;Paychecks!$A$2)),($C3&gt;=Paychecks!$A$2)*($C3&lt;=Paychecks!$B$2))))</f>
      </c>
      <c r="L3" s="14">
        <f>IF(OR($A3="",$C3=""),0,IF((7*($D3="Weekly")+14*($D3="Every 2 weeks"))&gt;0,MAX(0,-INT(($C3-(Paychecks!$B$3+1))/(7*($D3="Weekly")+14*($D3="Every 2 weeks")))-MAX(0,-INT(($C3-Paychecks!$A$3)/(7*($D3="Weekly")+14*($D3="Every 2 weeks"))))),IF((($D3="Monthly")+3*($D3="Quarterly")+12*($D3="Yearly"))&gt;0,IF(((YEAR((Paychecks!$B$3+1))-YEAR($C3))*12+MONTH((Paychecks!$B$3+1))-MONTH($C3))&lt;0,0,INT((((YEAR((Paychecks!$B$3+1))-YEAR($C3))*12+MONTH((Paychecks!$B$3+1))-MONTH($C3))-1)/(($D3="Monthly")+3*($D3="Quarterly")+12*($D3="Yearly")))+1+(MOD(((YEAR((Paychecks!$B$3+1))-YEAR($C3))*12+MONTH((Paychecks!$B$3+1))-MONTH($C3)),(($D3="Monthly")+3*($D3="Quarterly")+12*($D3="Yearly")))=0)*(EDATE($C3,((YEAR((Paychecks!$B$3+1))-YEAR($C3))*12+MONTH((Paychecks!$B$3+1))-MONTH($C3)))&lt;(Paychecks!$B$3+1)))-IF(((YEAR(Paychecks!$A$3)-YEAR($C3))*12+MONTH(Paychecks!$A$3)-MONTH($C3))&lt;0,0,INT((((YEAR(Paychecks!$A$3)-YEAR($C3))*12+MONTH(Paychecks!$A$3)-MONTH($C3))-1)/(($D3="Monthly")+3*($D3="Quarterly")+12*($D3="Yearly")))+1+(MOD(((YEAR(Paychecks!$A$3)-YEAR($C3))*12+MONTH(Paychecks!$A$3)-MONTH($C3)),(($D3="Monthly")+3*($D3="Quarterly")+12*($D3="Yearly")))=0)*(EDATE($C3,((YEAR(Paychecks!$A$3)-YEAR($C3))*12+MONTH(Paychecks!$A$3)-MONTH($C3)))&lt;Paychecks!$A$3)),($C3&gt;=Paychecks!$A$3)*($C3&lt;=Paychecks!$B$3))))</f>
      </c>
      <c r="M3" s="14">
        <f>IF(OR($A3="",$C3=""),0,IF((7*($D3="Weekly")+14*($D3="Every 2 weeks"))&gt;0,MAX(0,-INT(($C3-(Paychecks!$B$4+1))/(7*($D3="Weekly")+14*($D3="Every 2 weeks")))-MAX(0,-INT(($C3-Paychecks!$A$4)/(7*($D3="Weekly")+14*($D3="Every 2 weeks"))))),IF((($D3="Monthly")+3*($D3="Quarterly")+12*($D3="Yearly"))&gt;0,IF(((YEAR((Paychecks!$B$4+1))-YEAR($C3))*12+MONTH((Paychecks!$B$4+1))-MONTH($C3))&lt;0,0,INT((((YEAR((Paychecks!$B$4+1))-YEAR($C3))*12+MONTH((Paychecks!$B$4+1))-MONTH($C3))-1)/(($D3="Monthly")+3*($D3="Quarterly")+12*($D3="Yearly")))+1+(MOD(((YEAR((Paychecks!$B$4+1))-YEAR($C3))*12+MONTH((Paychecks!$B$4+1))-MONTH($C3)),(($D3="Monthly")+3*($D3="Quarterly")+12*($D3="Yearly")))=0)*(EDATE($C3,((YEAR((Paychecks!$B$4+1))-YEAR($C3))*12+MONTH((Paychecks!$B$4+1))-MONTH($C3)))&lt;(Paychecks!$B$4+1)))-IF(((YEAR(Paychecks!$A$4)-YEAR($C3))*12+MONTH(Paychecks!$A$4)-MONTH($C3))&lt;0,0,INT((((YEAR(Paychecks!$A$4)-YEAR($C3))*12+MONTH(Paychecks!$A$4)-MONTH($C3))-1)/(($D3="Monthly")+3*($D3="Quarterly")+12*($D3="Yearly")))+1+(MOD(((YEAR(Paychecks!$A$4)-YEAR($C3))*12+MONTH(Paychecks!$A$4)-MONTH($C3)),(($D3="Monthly")+3*($D3="Quarterly")+12*($D3="Yearly")))=0)*(EDATE($C3,((YEAR(Paychecks!$A$4)-YEAR($C3))*12+MONTH(Paychecks!$A$4)-MONTH($C3)))&lt;Paychecks!$A$4)),($C3&gt;=Paychecks!$A$4)*($C3&lt;=Paychecks!$B$4))))</f>
      </c>
      <c r="N3" s="14">
        <f>IF(OR($A3="",$C3=""),0,IF((7*($D3="Weekly")+14*($D3="Every 2 weeks"))&gt;0,MAX(0,-INT(($C3-(Paychecks!$B$5+1))/(7*($D3="Weekly")+14*($D3="Every 2 weeks")))-MAX(0,-INT(($C3-Paychecks!$A$5)/(7*($D3="Weekly")+14*($D3="Every 2 weeks"))))),IF((($D3="Monthly")+3*($D3="Quarterly")+12*($D3="Yearly"))&gt;0,IF(((YEAR((Paychecks!$B$5+1))-YEAR($C3))*12+MONTH((Paychecks!$B$5+1))-MONTH($C3))&lt;0,0,INT((((YEAR((Paychecks!$B$5+1))-YEAR($C3))*12+MONTH((Paychecks!$B$5+1))-MONTH($C3))-1)/(($D3="Monthly")+3*($D3="Quarterly")+12*($D3="Yearly")))+1+(MOD(((YEAR((Paychecks!$B$5+1))-YEAR($C3))*12+MONTH((Paychecks!$B$5+1))-MONTH($C3)),(($D3="Monthly")+3*($D3="Quarterly")+12*($D3="Yearly")))=0)*(EDATE($C3,((YEAR((Paychecks!$B$5+1))-YEAR($C3))*12+MONTH((Paychecks!$B$5+1))-MONTH($C3)))&lt;(Paychecks!$B$5+1)))-IF(((YEAR(Paychecks!$A$5)-YEAR($C3))*12+MONTH(Paychecks!$A$5)-MONTH($C3))&lt;0,0,INT((((YEAR(Paychecks!$A$5)-YEAR($C3))*12+MONTH(Paychecks!$A$5)-MONTH($C3))-1)/(($D3="Monthly")+3*($D3="Quarterly")+12*($D3="Yearly")))+1+(MOD(((YEAR(Paychecks!$A$5)-YEAR($C3))*12+MONTH(Paychecks!$A$5)-MONTH($C3)),(($D3="Monthly")+3*($D3="Quarterly")+12*($D3="Yearly")))=0)*(EDATE($C3,((YEAR(Paychecks!$A$5)-YEAR($C3))*12+MONTH(Paychecks!$A$5)-MONTH($C3)))&lt;Paychecks!$A$5)),($C3&gt;=Paychecks!$A$5)*($C3&lt;=Paychecks!$B$5))))</f>
      </c>
      <c r="O3" s="14">
        <f>IF(OR($A3="",$C3=""),0,IF((7*($D3="Weekly")+14*($D3="Every 2 weeks"))&gt;0,MAX(0,-INT(($C3-(Paychecks!$B$6+1))/(7*($D3="Weekly")+14*($D3="Every 2 weeks")))-MAX(0,-INT(($C3-Paychecks!$A$6)/(7*($D3="Weekly")+14*($D3="Every 2 weeks"))))),IF((($D3="Monthly")+3*($D3="Quarterly")+12*($D3="Yearly"))&gt;0,IF(((YEAR((Paychecks!$B$6+1))-YEAR($C3))*12+MONTH((Paychecks!$B$6+1))-MONTH($C3))&lt;0,0,INT((((YEAR((Paychecks!$B$6+1))-YEAR($C3))*12+MONTH((Paychecks!$B$6+1))-MONTH($C3))-1)/(($D3="Monthly")+3*($D3="Quarterly")+12*($D3="Yearly")))+1+(MOD(((YEAR((Paychecks!$B$6+1))-YEAR($C3))*12+MONTH((Paychecks!$B$6+1))-MONTH($C3)),(($D3="Monthly")+3*($D3="Quarterly")+12*($D3="Yearly")))=0)*(EDATE($C3,((YEAR((Paychecks!$B$6+1))-YEAR($C3))*12+MONTH((Paychecks!$B$6+1))-MONTH($C3)))&lt;(Paychecks!$B$6+1)))-IF(((YEAR(Paychecks!$A$6)-YEAR($C3))*12+MONTH(Paychecks!$A$6)-MONTH($C3))&lt;0,0,INT((((YEAR(Paychecks!$A$6)-YEAR($C3))*12+MONTH(Paychecks!$A$6)-MONTH($C3))-1)/(($D3="Monthly")+3*($D3="Quarterly")+12*($D3="Yearly")))+1+(MOD(((YEAR(Paychecks!$A$6)-YEAR($C3))*12+MONTH(Paychecks!$A$6)-MONTH($C3)),(($D3="Monthly")+3*($D3="Quarterly")+12*($D3="Yearly")))=0)*(EDATE($C3,((YEAR(Paychecks!$A$6)-YEAR($C3))*12+MONTH(Paychecks!$A$6)-MONTH($C3)))&lt;Paychecks!$A$6)),($C3&gt;=Paychecks!$A$6)*($C3&lt;=Paychecks!$B$6))))</f>
      </c>
      <c r="P3" s="14">
        <f>IF(OR($A3="",$C3=""),0,IF((7*($D3="Weekly")+14*($D3="Every 2 weeks"))&gt;0,MAX(0,-INT(($C3-(Paychecks!$B$7+1))/(7*($D3="Weekly")+14*($D3="Every 2 weeks")))-MAX(0,-INT(($C3-Paychecks!$A$7)/(7*($D3="Weekly")+14*($D3="Every 2 weeks"))))),IF((($D3="Monthly")+3*($D3="Quarterly")+12*($D3="Yearly"))&gt;0,IF(((YEAR((Paychecks!$B$7+1))-YEAR($C3))*12+MONTH((Paychecks!$B$7+1))-MONTH($C3))&lt;0,0,INT((((YEAR((Paychecks!$B$7+1))-YEAR($C3))*12+MONTH((Paychecks!$B$7+1))-MONTH($C3))-1)/(($D3="Monthly")+3*($D3="Quarterly")+12*($D3="Yearly")))+1+(MOD(((YEAR((Paychecks!$B$7+1))-YEAR($C3))*12+MONTH((Paychecks!$B$7+1))-MONTH($C3)),(($D3="Monthly")+3*($D3="Quarterly")+12*($D3="Yearly")))=0)*(EDATE($C3,((YEAR((Paychecks!$B$7+1))-YEAR($C3))*12+MONTH((Paychecks!$B$7+1))-MONTH($C3)))&lt;(Paychecks!$B$7+1)))-IF(((YEAR(Paychecks!$A$7)-YEAR($C3))*12+MONTH(Paychecks!$A$7)-MONTH($C3))&lt;0,0,INT((((YEAR(Paychecks!$A$7)-YEAR($C3))*12+MONTH(Paychecks!$A$7)-MONTH($C3))-1)/(($D3="Monthly")+3*($D3="Quarterly")+12*($D3="Yearly")))+1+(MOD(((YEAR(Paychecks!$A$7)-YEAR($C3))*12+MONTH(Paychecks!$A$7)-MONTH($C3)),(($D3="Monthly")+3*($D3="Quarterly")+12*($D3="Yearly")))=0)*(EDATE($C3,((YEAR(Paychecks!$A$7)-YEAR($C3))*12+MONTH(Paychecks!$A$7)-MONTH($C3)))&lt;Paychecks!$A$7)),($C3&gt;=Paychecks!$A$7)*($C3&lt;=Paychecks!$B$7))))</f>
      </c>
      <c r="Q3" s="14">
        <f>IF(OR($A3="",$C3=""),0,IF((7*($D3="Weekly")+14*($D3="Every 2 weeks"))&gt;0,MAX(0,-INT(($C3-(Paychecks!$B$8+1))/(7*($D3="Weekly")+14*($D3="Every 2 weeks")))-MAX(0,-INT(($C3-Paychecks!$A$8)/(7*($D3="Weekly")+14*($D3="Every 2 weeks"))))),IF((($D3="Monthly")+3*($D3="Quarterly")+12*($D3="Yearly"))&gt;0,IF(((YEAR((Paychecks!$B$8+1))-YEAR($C3))*12+MONTH((Paychecks!$B$8+1))-MONTH($C3))&lt;0,0,INT((((YEAR((Paychecks!$B$8+1))-YEAR($C3))*12+MONTH((Paychecks!$B$8+1))-MONTH($C3))-1)/(($D3="Monthly")+3*($D3="Quarterly")+12*($D3="Yearly")))+1+(MOD(((YEAR((Paychecks!$B$8+1))-YEAR($C3))*12+MONTH((Paychecks!$B$8+1))-MONTH($C3)),(($D3="Monthly")+3*($D3="Quarterly")+12*($D3="Yearly")))=0)*(EDATE($C3,((YEAR((Paychecks!$B$8+1))-YEAR($C3))*12+MONTH((Paychecks!$B$8+1))-MONTH($C3)))&lt;(Paychecks!$B$8+1)))-IF(((YEAR(Paychecks!$A$8)-YEAR($C3))*12+MONTH(Paychecks!$A$8)-MONTH($C3))&lt;0,0,INT((((YEAR(Paychecks!$A$8)-YEAR($C3))*12+MONTH(Paychecks!$A$8)-MONTH($C3))-1)/(($D3="Monthly")+3*($D3="Quarterly")+12*($D3="Yearly")))+1+(MOD(((YEAR(Paychecks!$A$8)-YEAR($C3))*12+MONTH(Paychecks!$A$8)-MONTH($C3)),(($D3="Monthly")+3*($D3="Quarterly")+12*($D3="Yearly")))=0)*(EDATE($C3,((YEAR(Paychecks!$A$8)-YEAR($C3))*12+MONTH(Paychecks!$A$8)-MONTH($C3)))&lt;Paychecks!$A$8)),($C3&gt;=Paychecks!$A$8)*($C3&lt;=Paychecks!$B$8))))</f>
      </c>
      <c r="R3" s="14">
        <f>IF(OR($A3="",$C3=""),0,IF((7*($D3="Weekly")+14*($D3="Every 2 weeks"))&gt;0,MAX(0,-INT(($C3-(Paychecks!$B$9+1))/(7*($D3="Weekly")+14*($D3="Every 2 weeks")))-MAX(0,-INT(($C3-Paychecks!$A$9)/(7*($D3="Weekly")+14*($D3="Every 2 weeks"))))),IF((($D3="Monthly")+3*($D3="Quarterly")+12*($D3="Yearly"))&gt;0,IF(((YEAR((Paychecks!$B$9+1))-YEAR($C3))*12+MONTH((Paychecks!$B$9+1))-MONTH($C3))&lt;0,0,INT((((YEAR((Paychecks!$B$9+1))-YEAR($C3))*12+MONTH((Paychecks!$B$9+1))-MONTH($C3))-1)/(($D3="Monthly")+3*($D3="Quarterly")+12*($D3="Yearly")))+1+(MOD(((YEAR((Paychecks!$B$9+1))-YEAR($C3))*12+MONTH((Paychecks!$B$9+1))-MONTH($C3)),(($D3="Monthly")+3*($D3="Quarterly")+12*($D3="Yearly")))=0)*(EDATE($C3,((YEAR((Paychecks!$B$9+1))-YEAR($C3))*12+MONTH((Paychecks!$B$9+1))-MONTH($C3)))&lt;(Paychecks!$B$9+1)))-IF(((YEAR(Paychecks!$A$9)-YEAR($C3))*12+MONTH(Paychecks!$A$9)-MONTH($C3))&lt;0,0,INT((((YEAR(Paychecks!$A$9)-YEAR($C3))*12+MONTH(Paychecks!$A$9)-MONTH($C3))-1)/(($D3="Monthly")+3*($D3="Quarterly")+12*($D3="Yearly")))+1+(MOD(((YEAR(Paychecks!$A$9)-YEAR($C3))*12+MONTH(Paychecks!$A$9)-MONTH($C3)),(($D3="Monthly")+3*($D3="Quarterly")+12*($D3="Yearly")))=0)*(EDATE($C3,((YEAR(Paychecks!$A$9)-YEAR($C3))*12+MONTH(Paychecks!$A$9)-MONTH($C3)))&lt;Paychecks!$A$9)),($C3&gt;=Paychecks!$A$9)*($C3&lt;=Paychecks!$B$9))))</f>
      </c>
    </row>
    <row r="4" spans="1:18" x14ac:dyDescent="0.25">
      <c r="A4" s="2" t="s">
        <v>44</v>
      </c>
      <c r="B4" s="11">
        <v>142</v>
      </c>
      <c r="C4" s="9">
        <v>46338</v>
      </c>
      <c r="D4" s="2" t="s">
        <v>38</v>
      </c>
      <c r="E4" s="2" t="s">
        <v>42</v>
      </c>
      <c r="F4" s="2" t="s">
        <v>39</v>
      </c>
      <c r="G4" s="2">
        <f>IF(A4="","",IF(F4="Yes","Paid",IF(C4&lt;TODAY(),"Overdue",IF(C4-TODAY()&lt;=HeadsUp,"Due soon",IF(E4="Yes","Autopay","Upcoming")))))</f>
      </c>
      <c r="H4" s="2">
        <f>IF(OR(A4="",F4="Yes"),"",C4-TODAY())</f>
      </c>
      <c r="I4" s="9">
        <f>IF(OR(A4="",C4=""),"",IF(OR(C4&lt;Paychecks!$A$2,C4&gt;Paychecks!$B$9),"",INDEX(Paychecks!$A$2:$A$9,MATCH(C4,Paychecks!$A$2:$A$9,1))))</f>
      </c>
      <c r="J4" s="2" t="s">
        <v>43</v>
      </c>
      <c r="K4" s="14">
        <f>IF(OR($A4="",$C4=""),0,IF((7*($D4="Weekly")+14*($D4="Every 2 weeks"))&gt;0,MAX(0,-INT(($C4-(Paychecks!$B$2+1))/(7*($D4="Weekly")+14*($D4="Every 2 weeks")))-MAX(0,-INT(($C4-Paychecks!$A$2)/(7*($D4="Weekly")+14*($D4="Every 2 weeks"))))),IF((($D4="Monthly")+3*($D4="Quarterly")+12*($D4="Yearly"))&gt;0,IF(((YEAR((Paychecks!$B$2+1))-YEAR($C4))*12+MONTH((Paychecks!$B$2+1))-MONTH($C4))&lt;0,0,INT((((YEAR((Paychecks!$B$2+1))-YEAR($C4))*12+MONTH((Paychecks!$B$2+1))-MONTH($C4))-1)/(($D4="Monthly")+3*($D4="Quarterly")+12*($D4="Yearly")))+1+(MOD(((YEAR((Paychecks!$B$2+1))-YEAR($C4))*12+MONTH((Paychecks!$B$2+1))-MONTH($C4)),(($D4="Monthly")+3*($D4="Quarterly")+12*($D4="Yearly")))=0)*(EDATE($C4,((YEAR((Paychecks!$B$2+1))-YEAR($C4))*12+MONTH((Paychecks!$B$2+1))-MONTH($C4)))&lt;(Paychecks!$B$2+1)))-IF(((YEAR(Paychecks!$A$2)-YEAR($C4))*12+MONTH(Paychecks!$A$2)-MONTH($C4))&lt;0,0,INT((((YEAR(Paychecks!$A$2)-YEAR($C4))*12+MONTH(Paychecks!$A$2)-MONTH($C4))-1)/(($D4="Monthly")+3*($D4="Quarterly")+12*($D4="Yearly")))+1+(MOD(((YEAR(Paychecks!$A$2)-YEAR($C4))*12+MONTH(Paychecks!$A$2)-MONTH($C4)),(($D4="Monthly")+3*($D4="Quarterly")+12*($D4="Yearly")))=0)*(EDATE($C4,((YEAR(Paychecks!$A$2)-YEAR($C4))*12+MONTH(Paychecks!$A$2)-MONTH($C4)))&lt;Paychecks!$A$2)),($C4&gt;=Paychecks!$A$2)*($C4&lt;=Paychecks!$B$2))))</f>
      </c>
      <c r="L4" s="14">
        <f>IF(OR($A4="",$C4=""),0,IF((7*($D4="Weekly")+14*($D4="Every 2 weeks"))&gt;0,MAX(0,-INT(($C4-(Paychecks!$B$3+1))/(7*($D4="Weekly")+14*($D4="Every 2 weeks")))-MAX(0,-INT(($C4-Paychecks!$A$3)/(7*($D4="Weekly")+14*($D4="Every 2 weeks"))))),IF((($D4="Monthly")+3*($D4="Quarterly")+12*($D4="Yearly"))&gt;0,IF(((YEAR((Paychecks!$B$3+1))-YEAR($C4))*12+MONTH((Paychecks!$B$3+1))-MONTH($C4))&lt;0,0,INT((((YEAR((Paychecks!$B$3+1))-YEAR($C4))*12+MONTH((Paychecks!$B$3+1))-MONTH($C4))-1)/(($D4="Monthly")+3*($D4="Quarterly")+12*($D4="Yearly")))+1+(MOD(((YEAR((Paychecks!$B$3+1))-YEAR($C4))*12+MONTH((Paychecks!$B$3+1))-MONTH($C4)),(($D4="Monthly")+3*($D4="Quarterly")+12*($D4="Yearly")))=0)*(EDATE($C4,((YEAR((Paychecks!$B$3+1))-YEAR($C4))*12+MONTH((Paychecks!$B$3+1))-MONTH($C4)))&lt;(Paychecks!$B$3+1)))-IF(((YEAR(Paychecks!$A$3)-YEAR($C4))*12+MONTH(Paychecks!$A$3)-MONTH($C4))&lt;0,0,INT((((YEAR(Paychecks!$A$3)-YEAR($C4))*12+MONTH(Paychecks!$A$3)-MONTH($C4))-1)/(($D4="Monthly")+3*($D4="Quarterly")+12*($D4="Yearly")))+1+(MOD(((YEAR(Paychecks!$A$3)-YEAR($C4))*12+MONTH(Paychecks!$A$3)-MONTH($C4)),(($D4="Monthly")+3*($D4="Quarterly")+12*($D4="Yearly")))=0)*(EDATE($C4,((YEAR(Paychecks!$A$3)-YEAR($C4))*12+MONTH(Paychecks!$A$3)-MONTH($C4)))&lt;Paychecks!$A$3)),($C4&gt;=Paychecks!$A$3)*($C4&lt;=Paychecks!$B$3))))</f>
      </c>
      <c r="M4" s="14">
        <f>IF(OR($A4="",$C4=""),0,IF((7*($D4="Weekly")+14*($D4="Every 2 weeks"))&gt;0,MAX(0,-INT(($C4-(Paychecks!$B$4+1))/(7*($D4="Weekly")+14*($D4="Every 2 weeks")))-MAX(0,-INT(($C4-Paychecks!$A$4)/(7*($D4="Weekly")+14*($D4="Every 2 weeks"))))),IF((($D4="Monthly")+3*($D4="Quarterly")+12*($D4="Yearly"))&gt;0,IF(((YEAR((Paychecks!$B$4+1))-YEAR($C4))*12+MONTH((Paychecks!$B$4+1))-MONTH($C4))&lt;0,0,INT((((YEAR((Paychecks!$B$4+1))-YEAR($C4))*12+MONTH((Paychecks!$B$4+1))-MONTH($C4))-1)/(($D4="Monthly")+3*($D4="Quarterly")+12*($D4="Yearly")))+1+(MOD(((YEAR((Paychecks!$B$4+1))-YEAR($C4))*12+MONTH((Paychecks!$B$4+1))-MONTH($C4)),(($D4="Monthly")+3*($D4="Quarterly")+12*($D4="Yearly")))=0)*(EDATE($C4,((YEAR((Paychecks!$B$4+1))-YEAR($C4))*12+MONTH((Paychecks!$B$4+1))-MONTH($C4)))&lt;(Paychecks!$B$4+1)))-IF(((YEAR(Paychecks!$A$4)-YEAR($C4))*12+MONTH(Paychecks!$A$4)-MONTH($C4))&lt;0,0,INT((((YEAR(Paychecks!$A$4)-YEAR($C4))*12+MONTH(Paychecks!$A$4)-MONTH($C4))-1)/(($D4="Monthly")+3*($D4="Quarterly")+12*($D4="Yearly")))+1+(MOD(((YEAR(Paychecks!$A$4)-YEAR($C4))*12+MONTH(Paychecks!$A$4)-MONTH($C4)),(($D4="Monthly")+3*($D4="Quarterly")+12*($D4="Yearly")))=0)*(EDATE($C4,((YEAR(Paychecks!$A$4)-YEAR($C4))*12+MONTH(Paychecks!$A$4)-MONTH($C4)))&lt;Paychecks!$A$4)),($C4&gt;=Paychecks!$A$4)*($C4&lt;=Paychecks!$B$4))))</f>
      </c>
      <c r="N4" s="14">
        <f>IF(OR($A4="",$C4=""),0,IF((7*($D4="Weekly")+14*($D4="Every 2 weeks"))&gt;0,MAX(0,-INT(($C4-(Paychecks!$B$5+1))/(7*($D4="Weekly")+14*($D4="Every 2 weeks")))-MAX(0,-INT(($C4-Paychecks!$A$5)/(7*($D4="Weekly")+14*($D4="Every 2 weeks"))))),IF((($D4="Monthly")+3*($D4="Quarterly")+12*($D4="Yearly"))&gt;0,IF(((YEAR((Paychecks!$B$5+1))-YEAR($C4))*12+MONTH((Paychecks!$B$5+1))-MONTH($C4))&lt;0,0,INT((((YEAR((Paychecks!$B$5+1))-YEAR($C4))*12+MONTH((Paychecks!$B$5+1))-MONTH($C4))-1)/(($D4="Monthly")+3*($D4="Quarterly")+12*($D4="Yearly")))+1+(MOD(((YEAR((Paychecks!$B$5+1))-YEAR($C4))*12+MONTH((Paychecks!$B$5+1))-MONTH($C4)),(($D4="Monthly")+3*($D4="Quarterly")+12*($D4="Yearly")))=0)*(EDATE($C4,((YEAR((Paychecks!$B$5+1))-YEAR($C4))*12+MONTH((Paychecks!$B$5+1))-MONTH($C4)))&lt;(Paychecks!$B$5+1)))-IF(((YEAR(Paychecks!$A$5)-YEAR($C4))*12+MONTH(Paychecks!$A$5)-MONTH($C4))&lt;0,0,INT((((YEAR(Paychecks!$A$5)-YEAR($C4))*12+MONTH(Paychecks!$A$5)-MONTH($C4))-1)/(($D4="Monthly")+3*($D4="Quarterly")+12*($D4="Yearly")))+1+(MOD(((YEAR(Paychecks!$A$5)-YEAR($C4))*12+MONTH(Paychecks!$A$5)-MONTH($C4)),(($D4="Monthly")+3*($D4="Quarterly")+12*($D4="Yearly")))=0)*(EDATE($C4,((YEAR(Paychecks!$A$5)-YEAR($C4))*12+MONTH(Paychecks!$A$5)-MONTH($C4)))&lt;Paychecks!$A$5)),($C4&gt;=Paychecks!$A$5)*($C4&lt;=Paychecks!$B$5))))</f>
      </c>
      <c r="O4" s="14">
        <f>IF(OR($A4="",$C4=""),0,IF((7*($D4="Weekly")+14*($D4="Every 2 weeks"))&gt;0,MAX(0,-INT(($C4-(Paychecks!$B$6+1))/(7*($D4="Weekly")+14*($D4="Every 2 weeks")))-MAX(0,-INT(($C4-Paychecks!$A$6)/(7*($D4="Weekly")+14*($D4="Every 2 weeks"))))),IF((($D4="Monthly")+3*($D4="Quarterly")+12*($D4="Yearly"))&gt;0,IF(((YEAR((Paychecks!$B$6+1))-YEAR($C4))*12+MONTH((Paychecks!$B$6+1))-MONTH($C4))&lt;0,0,INT((((YEAR((Paychecks!$B$6+1))-YEAR($C4))*12+MONTH((Paychecks!$B$6+1))-MONTH($C4))-1)/(($D4="Monthly")+3*($D4="Quarterly")+12*($D4="Yearly")))+1+(MOD(((YEAR((Paychecks!$B$6+1))-YEAR($C4))*12+MONTH((Paychecks!$B$6+1))-MONTH($C4)),(($D4="Monthly")+3*($D4="Quarterly")+12*($D4="Yearly")))=0)*(EDATE($C4,((YEAR((Paychecks!$B$6+1))-YEAR($C4))*12+MONTH((Paychecks!$B$6+1))-MONTH($C4)))&lt;(Paychecks!$B$6+1)))-IF(((YEAR(Paychecks!$A$6)-YEAR($C4))*12+MONTH(Paychecks!$A$6)-MONTH($C4))&lt;0,0,INT((((YEAR(Paychecks!$A$6)-YEAR($C4))*12+MONTH(Paychecks!$A$6)-MONTH($C4))-1)/(($D4="Monthly")+3*($D4="Quarterly")+12*($D4="Yearly")))+1+(MOD(((YEAR(Paychecks!$A$6)-YEAR($C4))*12+MONTH(Paychecks!$A$6)-MONTH($C4)),(($D4="Monthly")+3*($D4="Quarterly")+12*($D4="Yearly")))=0)*(EDATE($C4,((YEAR(Paychecks!$A$6)-YEAR($C4))*12+MONTH(Paychecks!$A$6)-MONTH($C4)))&lt;Paychecks!$A$6)),($C4&gt;=Paychecks!$A$6)*($C4&lt;=Paychecks!$B$6))))</f>
      </c>
      <c r="P4" s="14">
        <f>IF(OR($A4="",$C4=""),0,IF((7*($D4="Weekly")+14*($D4="Every 2 weeks"))&gt;0,MAX(0,-INT(($C4-(Paychecks!$B$7+1))/(7*($D4="Weekly")+14*($D4="Every 2 weeks")))-MAX(0,-INT(($C4-Paychecks!$A$7)/(7*($D4="Weekly")+14*($D4="Every 2 weeks"))))),IF((($D4="Monthly")+3*($D4="Quarterly")+12*($D4="Yearly"))&gt;0,IF(((YEAR((Paychecks!$B$7+1))-YEAR($C4))*12+MONTH((Paychecks!$B$7+1))-MONTH($C4))&lt;0,0,INT((((YEAR((Paychecks!$B$7+1))-YEAR($C4))*12+MONTH((Paychecks!$B$7+1))-MONTH($C4))-1)/(($D4="Monthly")+3*($D4="Quarterly")+12*($D4="Yearly")))+1+(MOD(((YEAR((Paychecks!$B$7+1))-YEAR($C4))*12+MONTH((Paychecks!$B$7+1))-MONTH($C4)),(($D4="Monthly")+3*($D4="Quarterly")+12*($D4="Yearly")))=0)*(EDATE($C4,((YEAR((Paychecks!$B$7+1))-YEAR($C4))*12+MONTH((Paychecks!$B$7+1))-MONTH($C4)))&lt;(Paychecks!$B$7+1)))-IF(((YEAR(Paychecks!$A$7)-YEAR($C4))*12+MONTH(Paychecks!$A$7)-MONTH($C4))&lt;0,0,INT((((YEAR(Paychecks!$A$7)-YEAR($C4))*12+MONTH(Paychecks!$A$7)-MONTH($C4))-1)/(($D4="Monthly")+3*($D4="Quarterly")+12*($D4="Yearly")))+1+(MOD(((YEAR(Paychecks!$A$7)-YEAR($C4))*12+MONTH(Paychecks!$A$7)-MONTH($C4)),(($D4="Monthly")+3*($D4="Quarterly")+12*($D4="Yearly")))=0)*(EDATE($C4,((YEAR(Paychecks!$A$7)-YEAR($C4))*12+MONTH(Paychecks!$A$7)-MONTH($C4)))&lt;Paychecks!$A$7)),($C4&gt;=Paychecks!$A$7)*($C4&lt;=Paychecks!$B$7))))</f>
      </c>
      <c r="Q4" s="14">
        <f>IF(OR($A4="",$C4=""),0,IF((7*($D4="Weekly")+14*($D4="Every 2 weeks"))&gt;0,MAX(0,-INT(($C4-(Paychecks!$B$8+1))/(7*($D4="Weekly")+14*($D4="Every 2 weeks")))-MAX(0,-INT(($C4-Paychecks!$A$8)/(7*($D4="Weekly")+14*($D4="Every 2 weeks"))))),IF((($D4="Monthly")+3*($D4="Quarterly")+12*($D4="Yearly"))&gt;0,IF(((YEAR((Paychecks!$B$8+1))-YEAR($C4))*12+MONTH((Paychecks!$B$8+1))-MONTH($C4))&lt;0,0,INT((((YEAR((Paychecks!$B$8+1))-YEAR($C4))*12+MONTH((Paychecks!$B$8+1))-MONTH($C4))-1)/(($D4="Monthly")+3*($D4="Quarterly")+12*($D4="Yearly")))+1+(MOD(((YEAR((Paychecks!$B$8+1))-YEAR($C4))*12+MONTH((Paychecks!$B$8+1))-MONTH($C4)),(($D4="Monthly")+3*($D4="Quarterly")+12*($D4="Yearly")))=0)*(EDATE($C4,((YEAR((Paychecks!$B$8+1))-YEAR($C4))*12+MONTH((Paychecks!$B$8+1))-MONTH($C4)))&lt;(Paychecks!$B$8+1)))-IF(((YEAR(Paychecks!$A$8)-YEAR($C4))*12+MONTH(Paychecks!$A$8)-MONTH($C4))&lt;0,0,INT((((YEAR(Paychecks!$A$8)-YEAR($C4))*12+MONTH(Paychecks!$A$8)-MONTH($C4))-1)/(($D4="Monthly")+3*($D4="Quarterly")+12*($D4="Yearly")))+1+(MOD(((YEAR(Paychecks!$A$8)-YEAR($C4))*12+MONTH(Paychecks!$A$8)-MONTH($C4)),(($D4="Monthly")+3*($D4="Quarterly")+12*($D4="Yearly")))=0)*(EDATE($C4,((YEAR(Paychecks!$A$8)-YEAR($C4))*12+MONTH(Paychecks!$A$8)-MONTH($C4)))&lt;Paychecks!$A$8)),($C4&gt;=Paychecks!$A$8)*($C4&lt;=Paychecks!$B$8))))</f>
      </c>
      <c r="R4" s="14">
        <f>IF(OR($A4="",$C4=""),0,IF((7*($D4="Weekly")+14*($D4="Every 2 weeks"))&gt;0,MAX(0,-INT(($C4-(Paychecks!$B$9+1))/(7*($D4="Weekly")+14*($D4="Every 2 weeks")))-MAX(0,-INT(($C4-Paychecks!$A$9)/(7*($D4="Weekly")+14*($D4="Every 2 weeks"))))),IF((($D4="Monthly")+3*($D4="Quarterly")+12*($D4="Yearly"))&gt;0,IF(((YEAR((Paychecks!$B$9+1))-YEAR($C4))*12+MONTH((Paychecks!$B$9+1))-MONTH($C4))&lt;0,0,INT((((YEAR((Paychecks!$B$9+1))-YEAR($C4))*12+MONTH((Paychecks!$B$9+1))-MONTH($C4))-1)/(($D4="Monthly")+3*($D4="Quarterly")+12*($D4="Yearly")))+1+(MOD(((YEAR((Paychecks!$B$9+1))-YEAR($C4))*12+MONTH((Paychecks!$B$9+1))-MONTH($C4)),(($D4="Monthly")+3*($D4="Quarterly")+12*($D4="Yearly")))=0)*(EDATE($C4,((YEAR((Paychecks!$B$9+1))-YEAR($C4))*12+MONTH((Paychecks!$B$9+1))-MONTH($C4)))&lt;(Paychecks!$B$9+1)))-IF(((YEAR(Paychecks!$A$9)-YEAR($C4))*12+MONTH(Paychecks!$A$9)-MONTH($C4))&lt;0,0,INT((((YEAR(Paychecks!$A$9)-YEAR($C4))*12+MONTH(Paychecks!$A$9)-MONTH($C4))-1)/(($D4="Monthly")+3*($D4="Quarterly")+12*($D4="Yearly")))+1+(MOD(((YEAR(Paychecks!$A$9)-YEAR($C4))*12+MONTH(Paychecks!$A$9)-MONTH($C4)),(($D4="Monthly")+3*($D4="Quarterly")+12*($D4="Yearly")))=0)*(EDATE($C4,((YEAR(Paychecks!$A$9)-YEAR($C4))*12+MONTH(Paychecks!$A$9)-MONTH($C4)))&lt;Paychecks!$A$9)),($C4&gt;=Paychecks!$A$9)*($C4&lt;=Paychecks!$B$9))))</f>
      </c>
    </row>
    <row r="5" spans="1:18" x14ac:dyDescent="0.25">
      <c r="A5" s="2" t="s">
        <v>45</v>
      </c>
      <c r="B5" s="11">
        <v>18</v>
      </c>
      <c r="C5" s="9">
        <v>46341</v>
      </c>
      <c r="D5" s="2" t="s">
        <v>38</v>
      </c>
      <c r="E5" s="2" t="s">
        <v>42</v>
      </c>
      <c r="F5" s="2" t="s">
        <v>39</v>
      </c>
      <c r="G5" s="2">
        <f>IF(A5="","",IF(F5="Yes","Paid",IF(C5&lt;TODAY(),"Overdue",IF(C5-TODAY()&lt;=HeadsUp,"Due soon",IF(E5="Yes","Autopay","Upcoming")))))</f>
      </c>
      <c r="H5" s="2">
        <f>IF(OR(A5="",F5="Yes"),"",C5-TODAY())</f>
      </c>
      <c r="I5" s="9">
        <f>IF(OR(A5="",C5=""),"",IF(OR(C5&lt;Paychecks!$A$2,C5&gt;Paychecks!$B$9),"",INDEX(Paychecks!$A$2:$A$9,MATCH(C5,Paychecks!$A$2:$A$9,1))))</f>
      </c>
      <c r="J5" s="2" t="s">
        <v>43</v>
      </c>
      <c r="K5" s="14">
        <f>IF(OR($A5="",$C5=""),0,IF((7*($D5="Weekly")+14*($D5="Every 2 weeks"))&gt;0,MAX(0,-INT(($C5-(Paychecks!$B$2+1))/(7*($D5="Weekly")+14*($D5="Every 2 weeks")))-MAX(0,-INT(($C5-Paychecks!$A$2)/(7*($D5="Weekly")+14*($D5="Every 2 weeks"))))),IF((($D5="Monthly")+3*($D5="Quarterly")+12*($D5="Yearly"))&gt;0,IF(((YEAR((Paychecks!$B$2+1))-YEAR($C5))*12+MONTH((Paychecks!$B$2+1))-MONTH($C5))&lt;0,0,INT((((YEAR((Paychecks!$B$2+1))-YEAR($C5))*12+MONTH((Paychecks!$B$2+1))-MONTH($C5))-1)/(($D5="Monthly")+3*($D5="Quarterly")+12*($D5="Yearly")))+1+(MOD(((YEAR((Paychecks!$B$2+1))-YEAR($C5))*12+MONTH((Paychecks!$B$2+1))-MONTH($C5)),(($D5="Monthly")+3*($D5="Quarterly")+12*($D5="Yearly")))=0)*(EDATE($C5,((YEAR((Paychecks!$B$2+1))-YEAR($C5))*12+MONTH((Paychecks!$B$2+1))-MONTH($C5)))&lt;(Paychecks!$B$2+1)))-IF(((YEAR(Paychecks!$A$2)-YEAR($C5))*12+MONTH(Paychecks!$A$2)-MONTH($C5))&lt;0,0,INT((((YEAR(Paychecks!$A$2)-YEAR($C5))*12+MONTH(Paychecks!$A$2)-MONTH($C5))-1)/(($D5="Monthly")+3*($D5="Quarterly")+12*($D5="Yearly")))+1+(MOD(((YEAR(Paychecks!$A$2)-YEAR($C5))*12+MONTH(Paychecks!$A$2)-MONTH($C5)),(($D5="Monthly")+3*($D5="Quarterly")+12*($D5="Yearly")))=0)*(EDATE($C5,((YEAR(Paychecks!$A$2)-YEAR($C5))*12+MONTH(Paychecks!$A$2)-MONTH($C5)))&lt;Paychecks!$A$2)),($C5&gt;=Paychecks!$A$2)*($C5&lt;=Paychecks!$B$2))))</f>
      </c>
      <c r="L5" s="14">
        <f>IF(OR($A5="",$C5=""),0,IF((7*($D5="Weekly")+14*($D5="Every 2 weeks"))&gt;0,MAX(0,-INT(($C5-(Paychecks!$B$3+1))/(7*($D5="Weekly")+14*($D5="Every 2 weeks")))-MAX(0,-INT(($C5-Paychecks!$A$3)/(7*($D5="Weekly")+14*($D5="Every 2 weeks"))))),IF((($D5="Monthly")+3*($D5="Quarterly")+12*($D5="Yearly"))&gt;0,IF(((YEAR((Paychecks!$B$3+1))-YEAR($C5))*12+MONTH((Paychecks!$B$3+1))-MONTH($C5))&lt;0,0,INT((((YEAR((Paychecks!$B$3+1))-YEAR($C5))*12+MONTH((Paychecks!$B$3+1))-MONTH($C5))-1)/(($D5="Monthly")+3*($D5="Quarterly")+12*($D5="Yearly")))+1+(MOD(((YEAR((Paychecks!$B$3+1))-YEAR($C5))*12+MONTH((Paychecks!$B$3+1))-MONTH($C5)),(($D5="Monthly")+3*($D5="Quarterly")+12*($D5="Yearly")))=0)*(EDATE($C5,((YEAR((Paychecks!$B$3+1))-YEAR($C5))*12+MONTH((Paychecks!$B$3+1))-MONTH($C5)))&lt;(Paychecks!$B$3+1)))-IF(((YEAR(Paychecks!$A$3)-YEAR($C5))*12+MONTH(Paychecks!$A$3)-MONTH($C5))&lt;0,0,INT((((YEAR(Paychecks!$A$3)-YEAR($C5))*12+MONTH(Paychecks!$A$3)-MONTH($C5))-1)/(($D5="Monthly")+3*($D5="Quarterly")+12*($D5="Yearly")))+1+(MOD(((YEAR(Paychecks!$A$3)-YEAR($C5))*12+MONTH(Paychecks!$A$3)-MONTH($C5)),(($D5="Monthly")+3*($D5="Quarterly")+12*($D5="Yearly")))=0)*(EDATE($C5,((YEAR(Paychecks!$A$3)-YEAR($C5))*12+MONTH(Paychecks!$A$3)-MONTH($C5)))&lt;Paychecks!$A$3)),($C5&gt;=Paychecks!$A$3)*($C5&lt;=Paychecks!$B$3))))</f>
      </c>
      <c r="M5" s="14">
        <f>IF(OR($A5="",$C5=""),0,IF((7*($D5="Weekly")+14*($D5="Every 2 weeks"))&gt;0,MAX(0,-INT(($C5-(Paychecks!$B$4+1))/(7*($D5="Weekly")+14*($D5="Every 2 weeks")))-MAX(0,-INT(($C5-Paychecks!$A$4)/(7*($D5="Weekly")+14*($D5="Every 2 weeks"))))),IF((($D5="Monthly")+3*($D5="Quarterly")+12*($D5="Yearly"))&gt;0,IF(((YEAR((Paychecks!$B$4+1))-YEAR($C5))*12+MONTH((Paychecks!$B$4+1))-MONTH($C5))&lt;0,0,INT((((YEAR((Paychecks!$B$4+1))-YEAR($C5))*12+MONTH((Paychecks!$B$4+1))-MONTH($C5))-1)/(($D5="Monthly")+3*($D5="Quarterly")+12*($D5="Yearly")))+1+(MOD(((YEAR((Paychecks!$B$4+1))-YEAR($C5))*12+MONTH((Paychecks!$B$4+1))-MONTH($C5)),(($D5="Monthly")+3*($D5="Quarterly")+12*($D5="Yearly")))=0)*(EDATE($C5,((YEAR((Paychecks!$B$4+1))-YEAR($C5))*12+MONTH((Paychecks!$B$4+1))-MONTH($C5)))&lt;(Paychecks!$B$4+1)))-IF(((YEAR(Paychecks!$A$4)-YEAR($C5))*12+MONTH(Paychecks!$A$4)-MONTH($C5))&lt;0,0,INT((((YEAR(Paychecks!$A$4)-YEAR($C5))*12+MONTH(Paychecks!$A$4)-MONTH($C5))-1)/(($D5="Monthly")+3*($D5="Quarterly")+12*($D5="Yearly")))+1+(MOD(((YEAR(Paychecks!$A$4)-YEAR($C5))*12+MONTH(Paychecks!$A$4)-MONTH($C5)),(($D5="Monthly")+3*($D5="Quarterly")+12*($D5="Yearly")))=0)*(EDATE($C5,((YEAR(Paychecks!$A$4)-YEAR($C5))*12+MONTH(Paychecks!$A$4)-MONTH($C5)))&lt;Paychecks!$A$4)),($C5&gt;=Paychecks!$A$4)*($C5&lt;=Paychecks!$B$4))))</f>
      </c>
      <c r="N5" s="14">
        <f>IF(OR($A5="",$C5=""),0,IF((7*($D5="Weekly")+14*($D5="Every 2 weeks"))&gt;0,MAX(0,-INT(($C5-(Paychecks!$B$5+1))/(7*($D5="Weekly")+14*($D5="Every 2 weeks")))-MAX(0,-INT(($C5-Paychecks!$A$5)/(7*($D5="Weekly")+14*($D5="Every 2 weeks"))))),IF((($D5="Monthly")+3*($D5="Quarterly")+12*($D5="Yearly"))&gt;0,IF(((YEAR((Paychecks!$B$5+1))-YEAR($C5))*12+MONTH((Paychecks!$B$5+1))-MONTH($C5))&lt;0,0,INT((((YEAR((Paychecks!$B$5+1))-YEAR($C5))*12+MONTH((Paychecks!$B$5+1))-MONTH($C5))-1)/(($D5="Monthly")+3*($D5="Quarterly")+12*($D5="Yearly")))+1+(MOD(((YEAR((Paychecks!$B$5+1))-YEAR($C5))*12+MONTH((Paychecks!$B$5+1))-MONTH($C5)),(($D5="Monthly")+3*($D5="Quarterly")+12*($D5="Yearly")))=0)*(EDATE($C5,((YEAR((Paychecks!$B$5+1))-YEAR($C5))*12+MONTH((Paychecks!$B$5+1))-MONTH($C5)))&lt;(Paychecks!$B$5+1)))-IF(((YEAR(Paychecks!$A$5)-YEAR($C5))*12+MONTH(Paychecks!$A$5)-MONTH($C5))&lt;0,0,INT((((YEAR(Paychecks!$A$5)-YEAR($C5))*12+MONTH(Paychecks!$A$5)-MONTH($C5))-1)/(($D5="Monthly")+3*($D5="Quarterly")+12*($D5="Yearly")))+1+(MOD(((YEAR(Paychecks!$A$5)-YEAR($C5))*12+MONTH(Paychecks!$A$5)-MONTH($C5)),(($D5="Monthly")+3*($D5="Quarterly")+12*($D5="Yearly")))=0)*(EDATE($C5,((YEAR(Paychecks!$A$5)-YEAR($C5))*12+MONTH(Paychecks!$A$5)-MONTH($C5)))&lt;Paychecks!$A$5)),($C5&gt;=Paychecks!$A$5)*($C5&lt;=Paychecks!$B$5))))</f>
      </c>
      <c r="O5" s="14">
        <f>IF(OR($A5="",$C5=""),0,IF((7*($D5="Weekly")+14*($D5="Every 2 weeks"))&gt;0,MAX(0,-INT(($C5-(Paychecks!$B$6+1))/(7*($D5="Weekly")+14*($D5="Every 2 weeks")))-MAX(0,-INT(($C5-Paychecks!$A$6)/(7*($D5="Weekly")+14*($D5="Every 2 weeks"))))),IF((($D5="Monthly")+3*($D5="Quarterly")+12*($D5="Yearly"))&gt;0,IF(((YEAR((Paychecks!$B$6+1))-YEAR($C5))*12+MONTH((Paychecks!$B$6+1))-MONTH($C5))&lt;0,0,INT((((YEAR((Paychecks!$B$6+1))-YEAR($C5))*12+MONTH((Paychecks!$B$6+1))-MONTH($C5))-1)/(($D5="Monthly")+3*($D5="Quarterly")+12*($D5="Yearly")))+1+(MOD(((YEAR((Paychecks!$B$6+1))-YEAR($C5))*12+MONTH((Paychecks!$B$6+1))-MONTH($C5)),(($D5="Monthly")+3*($D5="Quarterly")+12*($D5="Yearly")))=0)*(EDATE($C5,((YEAR((Paychecks!$B$6+1))-YEAR($C5))*12+MONTH((Paychecks!$B$6+1))-MONTH($C5)))&lt;(Paychecks!$B$6+1)))-IF(((YEAR(Paychecks!$A$6)-YEAR($C5))*12+MONTH(Paychecks!$A$6)-MONTH($C5))&lt;0,0,INT((((YEAR(Paychecks!$A$6)-YEAR($C5))*12+MONTH(Paychecks!$A$6)-MONTH($C5))-1)/(($D5="Monthly")+3*($D5="Quarterly")+12*($D5="Yearly")))+1+(MOD(((YEAR(Paychecks!$A$6)-YEAR($C5))*12+MONTH(Paychecks!$A$6)-MONTH($C5)),(($D5="Monthly")+3*($D5="Quarterly")+12*($D5="Yearly")))=0)*(EDATE($C5,((YEAR(Paychecks!$A$6)-YEAR($C5))*12+MONTH(Paychecks!$A$6)-MONTH($C5)))&lt;Paychecks!$A$6)),($C5&gt;=Paychecks!$A$6)*($C5&lt;=Paychecks!$B$6))))</f>
      </c>
      <c r="P5" s="14">
        <f>IF(OR($A5="",$C5=""),0,IF((7*($D5="Weekly")+14*($D5="Every 2 weeks"))&gt;0,MAX(0,-INT(($C5-(Paychecks!$B$7+1))/(7*($D5="Weekly")+14*($D5="Every 2 weeks")))-MAX(0,-INT(($C5-Paychecks!$A$7)/(7*($D5="Weekly")+14*($D5="Every 2 weeks"))))),IF((($D5="Monthly")+3*($D5="Quarterly")+12*($D5="Yearly"))&gt;0,IF(((YEAR((Paychecks!$B$7+1))-YEAR($C5))*12+MONTH((Paychecks!$B$7+1))-MONTH($C5))&lt;0,0,INT((((YEAR((Paychecks!$B$7+1))-YEAR($C5))*12+MONTH((Paychecks!$B$7+1))-MONTH($C5))-1)/(($D5="Monthly")+3*($D5="Quarterly")+12*($D5="Yearly")))+1+(MOD(((YEAR((Paychecks!$B$7+1))-YEAR($C5))*12+MONTH((Paychecks!$B$7+1))-MONTH($C5)),(($D5="Monthly")+3*($D5="Quarterly")+12*($D5="Yearly")))=0)*(EDATE($C5,((YEAR((Paychecks!$B$7+1))-YEAR($C5))*12+MONTH((Paychecks!$B$7+1))-MONTH($C5)))&lt;(Paychecks!$B$7+1)))-IF(((YEAR(Paychecks!$A$7)-YEAR($C5))*12+MONTH(Paychecks!$A$7)-MONTH($C5))&lt;0,0,INT((((YEAR(Paychecks!$A$7)-YEAR($C5))*12+MONTH(Paychecks!$A$7)-MONTH($C5))-1)/(($D5="Monthly")+3*($D5="Quarterly")+12*($D5="Yearly")))+1+(MOD(((YEAR(Paychecks!$A$7)-YEAR($C5))*12+MONTH(Paychecks!$A$7)-MONTH($C5)),(($D5="Monthly")+3*($D5="Quarterly")+12*($D5="Yearly")))=0)*(EDATE($C5,((YEAR(Paychecks!$A$7)-YEAR($C5))*12+MONTH(Paychecks!$A$7)-MONTH($C5)))&lt;Paychecks!$A$7)),($C5&gt;=Paychecks!$A$7)*($C5&lt;=Paychecks!$B$7))))</f>
      </c>
      <c r="Q5" s="14">
        <f>IF(OR($A5="",$C5=""),0,IF((7*($D5="Weekly")+14*($D5="Every 2 weeks"))&gt;0,MAX(0,-INT(($C5-(Paychecks!$B$8+1))/(7*($D5="Weekly")+14*($D5="Every 2 weeks")))-MAX(0,-INT(($C5-Paychecks!$A$8)/(7*($D5="Weekly")+14*($D5="Every 2 weeks"))))),IF((($D5="Monthly")+3*($D5="Quarterly")+12*($D5="Yearly"))&gt;0,IF(((YEAR((Paychecks!$B$8+1))-YEAR($C5))*12+MONTH((Paychecks!$B$8+1))-MONTH($C5))&lt;0,0,INT((((YEAR((Paychecks!$B$8+1))-YEAR($C5))*12+MONTH((Paychecks!$B$8+1))-MONTH($C5))-1)/(($D5="Monthly")+3*($D5="Quarterly")+12*($D5="Yearly")))+1+(MOD(((YEAR((Paychecks!$B$8+1))-YEAR($C5))*12+MONTH((Paychecks!$B$8+1))-MONTH($C5)),(($D5="Monthly")+3*($D5="Quarterly")+12*($D5="Yearly")))=0)*(EDATE($C5,((YEAR((Paychecks!$B$8+1))-YEAR($C5))*12+MONTH((Paychecks!$B$8+1))-MONTH($C5)))&lt;(Paychecks!$B$8+1)))-IF(((YEAR(Paychecks!$A$8)-YEAR($C5))*12+MONTH(Paychecks!$A$8)-MONTH($C5))&lt;0,0,INT((((YEAR(Paychecks!$A$8)-YEAR($C5))*12+MONTH(Paychecks!$A$8)-MONTH($C5))-1)/(($D5="Monthly")+3*($D5="Quarterly")+12*($D5="Yearly")))+1+(MOD(((YEAR(Paychecks!$A$8)-YEAR($C5))*12+MONTH(Paychecks!$A$8)-MONTH($C5)),(($D5="Monthly")+3*($D5="Quarterly")+12*($D5="Yearly")))=0)*(EDATE($C5,((YEAR(Paychecks!$A$8)-YEAR($C5))*12+MONTH(Paychecks!$A$8)-MONTH($C5)))&lt;Paychecks!$A$8)),($C5&gt;=Paychecks!$A$8)*($C5&lt;=Paychecks!$B$8))))</f>
      </c>
      <c r="R5" s="14">
        <f>IF(OR($A5="",$C5=""),0,IF((7*($D5="Weekly")+14*($D5="Every 2 weeks"))&gt;0,MAX(0,-INT(($C5-(Paychecks!$B$9+1))/(7*($D5="Weekly")+14*($D5="Every 2 weeks")))-MAX(0,-INT(($C5-Paychecks!$A$9)/(7*($D5="Weekly")+14*($D5="Every 2 weeks"))))),IF((($D5="Monthly")+3*($D5="Quarterly")+12*($D5="Yearly"))&gt;0,IF(((YEAR((Paychecks!$B$9+1))-YEAR($C5))*12+MONTH((Paychecks!$B$9+1))-MONTH($C5))&lt;0,0,INT((((YEAR((Paychecks!$B$9+1))-YEAR($C5))*12+MONTH((Paychecks!$B$9+1))-MONTH($C5))-1)/(($D5="Monthly")+3*($D5="Quarterly")+12*($D5="Yearly")))+1+(MOD(((YEAR((Paychecks!$B$9+1))-YEAR($C5))*12+MONTH((Paychecks!$B$9+1))-MONTH($C5)),(($D5="Monthly")+3*($D5="Quarterly")+12*($D5="Yearly")))=0)*(EDATE($C5,((YEAR((Paychecks!$B$9+1))-YEAR($C5))*12+MONTH((Paychecks!$B$9+1))-MONTH($C5)))&lt;(Paychecks!$B$9+1)))-IF(((YEAR(Paychecks!$A$9)-YEAR($C5))*12+MONTH(Paychecks!$A$9)-MONTH($C5))&lt;0,0,INT((((YEAR(Paychecks!$A$9)-YEAR($C5))*12+MONTH(Paychecks!$A$9)-MONTH($C5))-1)/(($D5="Monthly")+3*($D5="Quarterly")+12*($D5="Yearly")))+1+(MOD(((YEAR(Paychecks!$A$9)-YEAR($C5))*12+MONTH(Paychecks!$A$9)-MONTH($C5)),(($D5="Monthly")+3*($D5="Quarterly")+12*($D5="Yearly")))=0)*(EDATE($C5,((YEAR(Paychecks!$A$9)-YEAR($C5))*12+MONTH(Paychecks!$A$9)-MONTH($C5)))&lt;Paychecks!$A$9)),($C5&gt;=Paychecks!$A$9)*($C5&lt;=Paychecks!$B$9))))</f>
      </c>
    </row>
    <row r="6" spans="1:18" x14ac:dyDescent="0.25">
      <c r="A6" s="2" t="s">
        <v>46</v>
      </c>
      <c r="B6" s="11">
        <v>110</v>
      </c>
      <c r="C6" s="9">
        <v>46326</v>
      </c>
      <c r="D6" s="2" t="s">
        <v>38</v>
      </c>
      <c r="E6" s="2" t="s">
        <v>39</v>
      </c>
      <c r="F6" s="2" t="s">
        <v>39</v>
      </c>
      <c r="G6" s="2">
        <f>IF(A6="","",IF(F6="Yes","Paid",IF(C6&lt;TODAY(),"Overdue",IF(C6-TODAY()&lt;=HeadsUp,"Due soon",IF(E6="Yes","Autopay","Upcoming")))))</f>
      </c>
      <c r="H6" s="2">
        <f>IF(OR(A6="",F6="Yes"),"",C6-TODAY())</f>
      </c>
      <c r="I6" s="9">
        <f>IF(OR(A6="",C6=""),"",IF(OR(C6&lt;Paychecks!$A$2,C6&gt;Paychecks!$B$9),"",INDEX(Paychecks!$A$2:$A$9,MATCH(C6,Paychecks!$A$2:$A$9,1))))</f>
      </c>
      <c r="J6" s="2" t="s">
        <v>47</v>
      </c>
      <c r="K6" s="14">
        <f>IF(OR($A6="",$C6=""),0,IF((7*($D6="Weekly")+14*($D6="Every 2 weeks"))&gt;0,MAX(0,-INT(($C6-(Paychecks!$B$2+1))/(7*($D6="Weekly")+14*($D6="Every 2 weeks")))-MAX(0,-INT(($C6-Paychecks!$A$2)/(7*($D6="Weekly")+14*($D6="Every 2 weeks"))))),IF((($D6="Monthly")+3*($D6="Quarterly")+12*($D6="Yearly"))&gt;0,IF(((YEAR((Paychecks!$B$2+1))-YEAR($C6))*12+MONTH((Paychecks!$B$2+1))-MONTH($C6))&lt;0,0,INT((((YEAR((Paychecks!$B$2+1))-YEAR($C6))*12+MONTH((Paychecks!$B$2+1))-MONTH($C6))-1)/(($D6="Monthly")+3*($D6="Quarterly")+12*($D6="Yearly")))+1+(MOD(((YEAR((Paychecks!$B$2+1))-YEAR($C6))*12+MONTH((Paychecks!$B$2+1))-MONTH($C6)),(($D6="Monthly")+3*($D6="Quarterly")+12*($D6="Yearly")))=0)*(EDATE($C6,((YEAR((Paychecks!$B$2+1))-YEAR($C6))*12+MONTH((Paychecks!$B$2+1))-MONTH($C6)))&lt;(Paychecks!$B$2+1)))-IF(((YEAR(Paychecks!$A$2)-YEAR($C6))*12+MONTH(Paychecks!$A$2)-MONTH($C6))&lt;0,0,INT((((YEAR(Paychecks!$A$2)-YEAR($C6))*12+MONTH(Paychecks!$A$2)-MONTH($C6))-1)/(($D6="Monthly")+3*($D6="Quarterly")+12*($D6="Yearly")))+1+(MOD(((YEAR(Paychecks!$A$2)-YEAR($C6))*12+MONTH(Paychecks!$A$2)-MONTH($C6)),(($D6="Monthly")+3*($D6="Quarterly")+12*($D6="Yearly")))=0)*(EDATE($C6,((YEAR(Paychecks!$A$2)-YEAR($C6))*12+MONTH(Paychecks!$A$2)-MONTH($C6)))&lt;Paychecks!$A$2)),($C6&gt;=Paychecks!$A$2)*($C6&lt;=Paychecks!$B$2))))</f>
      </c>
      <c r="L6" s="14">
        <f>IF(OR($A6="",$C6=""),0,IF((7*($D6="Weekly")+14*($D6="Every 2 weeks"))&gt;0,MAX(0,-INT(($C6-(Paychecks!$B$3+1))/(7*($D6="Weekly")+14*($D6="Every 2 weeks")))-MAX(0,-INT(($C6-Paychecks!$A$3)/(7*($D6="Weekly")+14*($D6="Every 2 weeks"))))),IF((($D6="Monthly")+3*($D6="Quarterly")+12*($D6="Yearly"))&gt;0,IF(((YEAR((Paychecks!$B$3+1))-YEAR($C6))*12+MONTH((Paychecks!$B$3+1))-MONTH($C6))&lt;0,0,INT((((YEAR((Paychecks!$B$3+1))-YEAR($C6))*12+MONTH((Paychecks!$B$3+1))-MONTH($C6))-1)/(($D6="Monthly")+3*($D6="Quarterly")+12*($D6="Yearly")))+1+(MOD(((YEAR((Paychecks!$B$3+1))-YEAR($C6))*12+MONTH((Paychecks!$B$3+1))-MONTH($C6)),(($D6="Monthly")+3*($D6="Quarterly")+12*($D6="Yearly")))=0)*(EDATE($C6,((YEAR((Paychecks!$B$3+1))-YEAR($C6))*12+MONTH((Paychecks!$B$3+1))-MONTH($C6)))&lt;(Paychecks!$B$3+1)))-IF(((YEAR(Paychecks!$A$3)-YEAR($C6))*12+MONTH(Paychecks!$A$3)-MONTH($C6))&lt;0,0,INT((((YEAR(Paychecks!$A$3)-YEAR($C6))*12+MONTH(Paychecks!$A$3)-MONTH($C6))-1)/(($D6="Monthly")+3*($D6="Quarterly")+12*($D6="Yearly")))+1+(MOD(((YEAR(Paychecks!$A$3)-YEAR($C6))*12+MONTH(Paychecks!$A$3)-MONTH($C6)),(($D6="Monthly")+3*($D6="Quarterly")+12*($D6="Yearly")))=0)*(EDATE($C6,((YEAR(Paychecks!$A$3)-YEAR($C6))*12+MONTH(Paychecks!$A$3)-MONTH($C6)))&lt;Paychecks!$A$3)),($C6&gt;=Paychecks!$A$3)*($C6&lt;=Paychecks!$B$3))))</f>
      </c>
      <c r="M6" s="14">
        <f>IF(OR($A6="",$C6=""),0,IF((7*($D6="Weekly")+14*($D6="Every 2 weeks"))&gt;0,MAX(0,-INT(($C6-(Paychecks!$B$4+1))/(7*($D6="Weekly")+14*($D6="Every 2 weeks")))-MAX(0,-INT(($C6-Paychecks!$A$4)/(7*($D6="Weekly")+14*($D6="Every 2 weeks"))))),IF((($D6="Monthly")+3*($D6="Quarterly")+12*($D6="Yearly"))&gt;0,IF(((YEAR((Paychecks!$B$4+1))-YEAR($C6))*12+MONTH((Paychecks!$B$4+1))-MONTH($C6))&lt;0,0,INT((((YEAR((Paychecks!$B$4+1))-YEAR($C6))*12+MONTH((Paychecks!$B$4+1))-MONTH($C6))-1)/(($D6="Monthly")+3*($D6="Quarterly")+12*($D6="Yearly")))+1+(MOD(((YEAR((Paychecks!$B$4+1))-YEAR($C6))*12+MONTH((Paychecks!$B$4+1))-MONTH($C6)),(($D6="Monthly")+3*($D6="Quarterly")+12*($D6="Yearly")))=0)*(EDATE($C6,((YEAR((Paychecks!$B$4+1))-YEAR($C6))*12+MONTH((Paychecks!$B$4+1))-MONTH($C6)))&lt;(Paychecks!$B$4+1)))-IF(((YEAR(Paychecks!$A$4)-YEAR($C6))*12+MONTH(Paychecks!$A$4)-MONTH($C6))&lt;0,0,INT((((YEAR(Paychecks!$A$4)-YEAR($C6))*12+MONTH(Paychecks!$A$4)-MONTH($C6))-1)/(($D6="Monthly")+3*($D6="Quarterly")+12*($D6="Yearly")))+1+(MOD(((YEAR(Paychecks!$A$4)-YEAR($C6))*12+MONTH(Paychecks!$A$4)-MONTH($C6)),(($D6="Monthly")+3*($D6="Quarterly")+12*($D6="Yearly")))=0)*(EDATE($C6,((YEAR(Paychecks!$A$4)-YEAR($C6))*12+MONTH(Paychecks!$A$4)-MONTH($C6)))&lt;Paychecks!$A$4)),($C6&gt;=Paychecks!$A$4)*($C6&lt;=Paychecks!$B$4))))</f>
      </c>
      <c r="N6" s="14">
        <f>IF(OR($A6="",$C6=""),0,IF((7*($D6="Weekly")+14*($D6="Every 2 weeks"))&gt;0,MAX(0,-INT(($C6-(Paychecks!$B$5+1))/(7*($D6="Weekly")+14*($D6="Every 2 weeks")))-MAX(0,-INT(($C6-Paychecks!$A$5)/(7*($D6="Weekly")+14*($D6="Every 2 weeks"))))),IF((($D6="Monthly")+3*($D6="Quarterly")+12*($D6="Yearly"))&gt;0,IF(((YEAR((Paychecks!$B$5+1))-YEAR($C6))*12+MONTH((Paychecks!$B$5+1))-MONTH($C6))&lt;0,0,INT((((YEAR((Paychecks!$B$5+1))-YEAR($C6))*12+MONTH((Paychecks!$B$5+1))-MONTH($C6))-1)/(($D6="Monthly")+3*($D6="Quarterly")+12*($D6="Yearly")))+1+(MOD(((YEAR((Paychecks!$B$5+1))-YEAR($C6))*12+MONTH((Paychecks!$B$5+1))-MONTH($C6)),(($D6="Monthly")+3*($D6="Quarterly")+12*($D6="Yearly")))=0)*(EDATE($C6,((YEAR((Paychecks!$B$5+1))-YEAR($C6))*12+MONTH((Paychecks!$B$5+1))-MONTH($C6)))&lt;(Paychecks!$B$5+1)))-IF(((YEAR(Paychecks!$A$5)-YEAR($C6))*12+MONTH(Paychecks!$A$5)-MONTH($C6))&lt;0,0,INT((((YEAR(Paychecks!$A$5)-YEAR($C6))*12+MONTH(Paychecks!$A$5)-MONTH($C6))-1)/(($D6="Monthly")+3*($D6="Quarterly")+12*($D6="Yearly")))+1+(MOD(((YEAR(Paychecks!$A$5)-YEAR($C6))*12+MONTH(Paychecks!$A$5)-MONTH($C6)),(($D6="Monthly")+3*($D6="Quarterly")+12*($D6="Yearly")))=0)*(EDATE($C6,((YEAR(Paychecks!$A$5)-YEAR($C6))*12+MONTH(Paychecks!$A$5)-MONTH($C6)))&lt;Paychecks!$A$5)),($C6&gt;=Paychecks!$A$5)*($C6&lt;=Paychecks!$B$5))))</f>
      </c>
      <c r="O6" s="14">
        <f>IF(OR($A6="",$C6=""),0,IF((7*($D6="Weekly")+14*($D6="Every 2 weeks"))&gt;0,MAX(0,-INT(($C6-(Paychecks!$B$6+1))/(7*($D6="Weekly")+14*($D6="Every 2 weeks")))-MAX(0,-INT(($C6-Paychecks!$A$6)/(7*($D6="Weekly")+14*($D6="Every 2 weeks"))))),IF((($D6="Monthly")+3*($D6="Quarterly")+12*($D6="Yearly"))&gt;0,IF(((YEAR((Paychecks!$B$6+1))-YEAR($C6))*12+MONTH((Paychecks!$B$6+1))-MONTH($C6))&lt;0,0,INT((((YEAR((Paychecks!$B$6+1))-YEAR($C6))*12+MONTH((Paychecks!$B$6+1))-MONTH($C6))-1)/(($D6="Monthly")+3*($D6="Quarterly")+12*($D6="Yearly")))+1+(MOD(((YEAR((Paychecks!$B$6+1))-YEAR($C6))*12+MONTH((Paychecks!$B$6+1))-MONTH($C6)),(($D6="Monthly")+3*($D6="Quarterly")+12*($D6="Yearly")))=0)*(EDATE($C6,((YEAR((Paychecks!$B$6+1))-YEAR($C6))*12+MONTH((Paychecks!$B$6+1))-MONTH($C6)))&lt;(Paychecks!$B$6+1)))-IF(((YEAR(Paychecks!$A$6)-YEAR($C6))*12+MONTH(Paychecks!$A$6)-MONTH($C6))&lt;0,0,INT((((YEAR(Paychecks!$A$6)-YEAR($C6))*12+MONTH(Paychecks!$A$6)-MONTH($C6))-1)/(($D6="Monthly")+3*($D6="Quarterly")+12*($D6="Yearly")))+1+(MOD(((YEAR(Paychecks!$A$6)-YEAR($C6))*12+MONTH(Paychecks!$A$6)-MONTH($C6)),(($D6="Monthly")+3*($D6="Quarterly")+12*($D6="Yearly")))=0)*(EDATE($C6,((YEAR(Paychecks!$A$6)-YEAR($C6))*12+MONTH(Paychecks!$A$6)-MONTH($C6)))&lt;Paychecks!$A$6)),($C6&gt;=Paychecks!$A$6)*($C6&lt;=Paychecks!$B$6))))</f>
      </c>
      <c r="P6" s="14">
        <f>IF(OR($A6="",$C6=""),0,IF((7*($D6="Weekly")+14*($D6="Every 2 weeks"))&gt;0,MAX(0,-INT(($C6-(Paychecks!$B$7+1))/(7*($D6="Weekly")+14*($D6="Every 2 weeks")))-MAX(0,-INT(($C6-Paychecks!$A$7)/(7*($D6="Weekly")+14*($D6="Every 2 weeks"))))),IF((($D6="Monthly")+3*($D6="Quarterly")+12*($D6="Yearly"))&gt;0,IF(((YEAR((Paychecks!$B$7+1))-YEAR($C6))*12+MONTH((Paychecks!$B$7+1))-MONTH($C6))&lt;0,0,INT((((YEAR((Paychecks!$B$7+1))-YEAR($C6))*12+MONTH((Paychecks!$B$7+1))-MONTH($C6))-1)/(($D6="Monthly")+3*($D6="Quarterly")+12*($D6="Yearly")))+1+(MOD(((YEAR((Paychecks!$B$7+1))-YEAR($C6))*12+MONTH((Paychecks!$B$7+1))-MONTH($C6)),(($D6="Monthly")+3*($D6="Quarterly")+12*($D6="Yearly")))=0)*(EDATE($C6,((YEAR((Paychecks!$B$7+1))-YEAR($C6))*12+MONTH((Paychecks!$B$7+1))-MONTH($C6)))&lt;(Paychecks!$B$7+1)))-IF(((YEAR(Paychecks!$A$7)-YEAR($C6))*12+MONTH(Paychecks!$A$7)-MONTH($C6))&lt;0,0,INT((((YEAR(Paychecks!$A$7)-YEAR($C6))*12+MONTH(Paychecks!$A$7)-MONTH($C6))-1)/(($D6="Monthly")+3*($D6="Quarterly")+12*($D6="Yearly")))+1+(MOD(((YEAR(Paychecks!$A$7)-YEAR($C6))*12+MONTH(Paychecks!$A$7)-MONTH($C6)),(($D6="Monthly")+3*($D6="Quarterly")+12*($D6="Yearly")))=0)*(EDATE($C6,((YEAR(Paychecks!$A$7)-YEAR($C6))*12+MONTH(Paychecks!$A$7)-MONTH($C6)))&lt;Paychecks!$A$7)),($C6&gt;=Paychecks!$A$7)*($C6&lt;=Paychecks!$B$7))))</f>
      </c>
      <c r="Q6" s="14">
        <f>IF(OR($A6="",$C6=""),0,IF((7*($D6="Weekly")+14*($D6="Every 2 weeks"))&gt;0,MAX(0,-INT(($C6-(Paychecks!$B$8+1))/(7*($D6="Weekly")+14*($D6="Every 2 weeks")))-MAX(0,-INT(($C6-Paychecks!$A$8)/(7*($D6="Weekly")+14*($D6="Every 2 weeks"))))),IF((($D6="Monthly")+3*($D6="Quarterly")+12*($D6="Yearly"))&gt;0,IF(((YEAR((Paychecks!$B$8+1))-YEAR($C6))*12+MONTH((Paychecks!$B$8+1))-MONTH($C6))&lt;0,0,INT((((YEAR((Paychecks!$B$8+1))-YEAR($C6))*12+MONTH((Paychecks!$B$8+1))-MONTH($C6))-1)/(($D6="Monthly")+3*($D6="Quarterly")+12*($D6="Yearly")))+1+(MOD(((YEAR((Paychecks!$B$8+1))-YEAR($C6))*12+MONTH((Paychecks!$B$8+1))-MONTH($C6)),(($D6="Monthly")+3*($D6="Quarterly")+12*($D6="Yearly")))=0)*(EDATE($C6,((YEAR((Paychecks!$B$8+1))-YEAR($C6))*12+MONTH((Paychecks!$B$8+1))-MONTH($C6)))&lt;(Paychecks!$B$8+1)))-IF(((YEAR(Paychecks!$A$8)-YEAR($C6))*12+MONTH(Paychecks!$A$8)-MONTH($C6))&lt;0,0,INT((((YEAR(Paychecks!$A$8)-YEAR($C6))*12+MONTH(Paychecks!$A$8)-MONTH($C6))-1)/(($D6="Monthly")+3*($D6="Quarterly")+12*($D6="Yearly")))+1+(MOD(((YEAR(Paychecks!$A$8)-YEAR($C6))*12+MONTH(Paychecks!$A$8)-MONTH($C6)),(($D6="Monthly")+3*($D6="Quarterly")+12*($D6="Yearly")))=0)*(EDATE($C6,((YEAR(Paychecks!$A$8)-YEAR($C6))*12+MONTH(Paychecks!$A$8)-MONTH($C6)))&lt;Paychecks!$A$8)),($C6&gt;=Paychecks!$A$8)*($C6&lt;=Paychecks!$B$8))))</f>
      </c>
      <c r="R6" s="14">
        <f>IF(OR($A6="",$C6=""),0,IF((7*($D6="Weekly")+14*($D6="Every 2 weeks"))&gt;0,MAX(0,-INT(($C6-(Paychecks!$B$9+1))/(7*($D6="Weekly")+14*($D6="Every 2 weeks")))-MAX(0,-INT(($C6-Paychecks!$A$9)/(7*($D6="Weekly")+14*($D6="Every 2 weeks"))))),IF((($D6="Monthly")+3*($D6="Quarterly")+12*($D6="Yearly"))&gt;0,IF(((YEAR((Paychecks!$B$9+1))-YEAR($C6))*12+MONTH((Paychecks!$B$9+1))-MONTH($C6))&lt;0,0,INT((((YEAR((Paychecks!$B$9+1))-YEAR($C6))*12+MONTH((Paychecks!$B$9+1))-MONTH($C6))-1)/(($D6="Monthly")+3*($D6="Quarterly")+12*($D6="Yearly")))+1+(MOD(((YEAR((Paychecks!$B$9+1))-YEAR($C6))*12+MONTH((Paychecks!$B$9+1))-MONTH($C6)),(($D6="Monthly")+3*($D6="Quarterly")+12*($D6="Yearly")))=0)*(EDATE($C6,((YEAR((Paychecks!$B$9+1))-YEAR($C6))*12+MONTH((Paychecks!$B$9+1))-MONTH($C6)))&lt;(Paychecks!$B$9+1)))-IF(((YEAR(Paychecks!$A$9)-YEAR($C6))*12+MONTH(Paychecks!$A$9)-MONTH($C6))&lt;0,0,INT((((YEAR(Paychecks!$A$9)-YEAR($C6))*12+MONTH(Paychecks!$A$9)-MONTH($C6))-1)/(($D6="Monthly")+3*($D6="Quarterly")+12*($D6="Yearly")))+1+(MOD(((YEAR(Paychecks!$A$9)-YEAR($C6))*12+MONTH(Paychecks!$A$9)-MONTH($C6)),(($D6="Monthly")+3*($D6="Quarterly")+12*($D6="Yearly")))=0)*(EDATE($C6,((YEAR(Paychecks!$A$9)-YEAR($C6))*12+MONTH(Paychecks!$A$9)-MONTH($C6)))&lt;Paychecks!$A$9)),($C6&gt;=Paychecks!$A$9)*($C6&lt;=Paychecks!$B$9))))</f>
      </c>
    </row>
    <row r="7" spans="1:18" x14ac:dyDescent="0.25">
      <c r="A7" s="2" t="s">
        <v>48</v>
      </c>
      <c r="B7" s="11">
        <v>160</v>
      </c>
      <c r="C7" s="9">
        <v>46419</v>
      </c>
      <c r="D7" s="2" t="s">
        <v>49</v>
      </c>
      <c r="E7" s="2" t="s">
        <v>39</v>
      </c>
      <c r="F7" s="2" t="s">
        <v>39</v>
      </c>
      <c r="G7" s="2">
        <f>IF(A7="","",IF(F7="Yes","Paid",IF(C7&lt;TODAY(),"Overdue",IF(C7-TODAY()&lt;=HeadsUp,"Due soon",IF(E7="Yes","Autopay","Upcoming")))))</f>
      </c>
      <c r="H7" s="2">
        <f>IF(OR(A7="",F7="Yes"),"",C7-TODAY())</f>
      </c>
      <c r="I7" s="9">
        <f>IF(OR(A7="",C7=""),"",IF(OR(C7&lt;Paychecks!$A$2,C7&gt;Paychecks!$B$9),"",INDEX(Paychecks!$A$2:$A$9,MATCH(C7,Paychecks!$A$2:$A$9,1))))</f>
      </c>
      <c r="J7" s="2" t="s">
        <v>50</v>
      </c>
      <c r="K7" s="14">
        <f>IF(OR($A7="",$C7=""),0,IF((7*($D7="Weekly")+14*($D7="Every 2 weeks"))&gt;0,MAX(0,-INT(($C7-(Paychecks!$B$2+1))/(7*($D7="Weekly")+14*($D7="Every 2 weeks")))-MAX(0,-INT(($C7-Paychecks!$A$2)/(7*($D7="Weekly")+14*($D7="Every 2 weeks"))))),IF((($D7="Monthly")+3*($D7="Quarterly")+12*($D7="Yearly"))&gt;0,IF(((YEAR((Paychecks!$B$2+1))-YEAR($C7))*12+MONTH((Paychecks!$B$2+1))-MONTH($C7))&lt;0,0,INT((((YEAR((Paychecks!$B$2+1))-YEAR($C7))*12+MONTH((Paychecks!$B$2+1))-MONTH($C7))-1)/(($D7="Monthly")+3*($D7="Quarterly")+12*($D7="Yearly")))+1+(MOD(((YEAR((Paychecks!$B$2+1))-YEAR($C7))*12+MONTH((Paychecks!$B$2+1))-MONTH($C7)),(($D7="Monthly")+3*($D7="Quarterly")+12*($D7="Yearly")))=0)*(EDATE($C7,((YEAR((Paychecks!$B$2+1))-YEAR($C7))*12+MONTH((Paychecks!$B$2+1))-MONTH($C7)))&lt;(Paychecks!$B$2+1)))-IF(((YEAR(Paychecks!$A$2)-YEAR($C7))*12+MONTH(Paychecks!$A$2)-MONTH($C7))&lt;0,0,INT((((YEAR(Paychecks!$A$2)-YEAR($C7))*12+MONTH(Paychecks!$A$2)-MONTH($C7))-1)/(($D7="Monthly")+3*($D7="Quarterly")+12*($D7="Yearly")))+1+(MOD(((YEAR(Paychecks!$A$2)-YEAR($C7))*12+MONTH(Paychecks!$A$2)-MONTH($C7)),(($D7="Monthly")+3*($D7="Quarterly")+12*($D7="Yearly")))=0)*(EDATE($C7,((YEAR(Paychecks!$A$2)-YEAR($C7))*12+MONTH(Paychecks!$A$2)-MONTH($C7)))&lt;Paychecks!$A$2)),($C7&gt;=Paychecks!$A$2)*($C7&lt;=Paychecks!$B$2))))</f>
      </c>
      <c r="L7" s="14">
        <f>IF(OR($A7="",$C7=""),0,IF((7*($D7="Weekly")+14*($D7="Every 2 weeks"))&gt;0,MAX(0,-INT(($C7-(Paychecks!$B$3+1))/(7*($D7="Weekly")+14*($D7="Every 2 weeks")))-MAX(0,-INT(($C7-Paychecks!$A$3)/(7*($D7="Weekly")+14*($D7="Every 2 weeks"))))),IF((($D7="Monthly")+3*($D7="Quarterly")+12*($D7="Yearly"))&gt;0,IF(((YEAR((Paychecks!$B$3+1))-YEAR($C7))*12+MONTH((Paychecks!$B$3+1))-MONTH($C7))&lt;0,0,INT((((YEAR((Paychecks!$B$3+1))-YEAR($C7))*12+MONTH((Paychecks!$B$3+1))-MONTH($C7))-1)/(($D7="Monthly")+3*($D7="Quarterly")+12*($D7="Yearly")))+1+(MOD(((YEAR((Paychecks!$B$3+1))-YEAR($C7))*12+MONTH((Paychecks!$B$3+1))-MONTH($C7)),(($D7="Monthly")+3*($D7="Quarterly")+12*($D7="Yearly")))=0)*(EDATE($C7,((YEAR((Paychecks!$B$3+1))-YEAR($C7))*12+MONTH((Paychecks!$B$3+1))-MONTH($C7)))&lt;(Paychecks!$B$3+1)))-IF(((YEAR(Paychecks!$A$3)-YEAR($C7))*12+MONTH(Paychecks!$A$3)-MONTH($C7))&lt;0,0,INT((((YEAR(Paychecks!$A$3)-YEAR($C7))*12+MONTH(Paychecks!$A$3)-MONTH($C7))-1)/(($D7="Monthly")+3*($D7="Quarterly")+12*($D7="Yearly")))+1+(MOD(((YEAR(Paychecks!$A$3)-YEAR($C7))*12+MONTH(Paychecks!$A$3)-MONTH($C7)),(($D7="Monthly")+3*($D7="Quarterly")+12*($D7="Yearly")))=0)*(EDATE($C7,((YEAR(Paychecks!$A$3)-YEAR($C7))*12+MONTH(Paychecks!$A$3)-MONTH($C7)))&lt;Paychecks!$A$3)),($C7&gt;=Paychecks!$A$3)*($C7&lt;=Paychecks!$B$3))))</f>
      </c>
      <c r="M7" s="14">
        <f>IF(OR($A7="",$C7=""),0,IF((7*($D7="Weekly")+14*($D7="Every 2 weeks"))&gt;0,MAX(0,-INT(($C7-(Paychecks!$B$4+1))/(7*($D7="Weekly")+14*($D7="Every 2 weeks")))-MAX(0,-INT(($C7-Paychecks!$A$4)/(7*($D7="Weekly")+14*($D7="Every 2 weeks"))))),IF((($D7="Monthly")+3*($D7="Quarterly")+12*($D7="Yearly"))&gt;0,IF(((YEAR((Paychecks!$B$4+1))-YEAR($C7))*12+MONTH((Paychecks!$B$4+1))-MONTH($C7))&lt;0,0,INT((((YEAR((Paychecks!$B$4+1))-YEAR($C7))*12+MONTH((Paychecks!$B$4+1))-MONTH($C7))-1)/(($D7="Monthly")+3*($D7="Quarterly")+12*($D7="Yearly")))+1+(MOD(((YEAR((Paychecks!$B$4+1))-YEAR($C7))*12+MONTH((Paychecks!$B$4+1))-MONTH($C7)),(($D7="Monthly")+3*($D7="Quarterly")+12*($D7="Yearly")))=0)*(EDATE($C7,((YEAR((Paychecks!$B$4+1))-YEAR($C7))*12+MONTH((Paychecks!$B$4+1))-MONTH($C7)))&lt;(Paychecks!$B$4+1)))-IF(((YEAR(Paychecks!$A$4)-YEAR($C7))*12+MONTH(Paychecks!$A$4)-MONTH($C7))&lt;0,0,INT((((YEAR(Paychecks!$A$4)-YEAR($C7))*12+MONTH(Paychecks!$A$4)-MONTH($C7))-1)/(($D7="Monthly")+3*($D7="Quarterly")+12*($D7="Yearly")))+1+(MOD(((YEAR(Paychecks!$A$4)-YEAR($C7))*12+MONTH(Paychecks!$A$4)-MONTH($C7)),(($D7="Monthly")+3*($D7="Quarterly")+12*($D7="Yearly")))=0)*(EDATE($C7,((YEAR(Paychecks!$A$4)-YEAR($C7))*12+MONTH(Paychecks!$A$4)-MONTH($C7)))&lt;Paychecks!$A$4)),($C7&gt;=Paychecks!$A$4)*($C7&lt;=Paychecks!$B$4))))</f>
      </c>
      <c r="N7" s="14">
        <f>IF(OR($A7="",$C7=""),0,IF((7*($D7="Weekly")+14*($D7="Every 2 weeks"))&gt;0,MAX(0,-INT(($C7-(Paychecks!$B$5+1))/(7*($D7="Weekly")+14*($D7="Every 2 weeks")))-MAX(0,-INT(($C7-Paychecks!$A$5)/(7*($D7="Weekly")+14*($D7="Every 2 weeks"))))),IF((($D7="Monthly")+3*($D7="Quarterly")+12*($D7="Yearly"))&gt;0,IF(((YEAR((Paychecks!$B$5+1))-YEAR($C7))*12+MONTH((Paychecks!$B$5+1))-MONTH($C7))&lt;0,0,INT((((YEAR((Paychecks!$B$5+1))-YEAR($C7))*12+MONTH((Paychecks!$B$5+1))-MONTH($C7))-1)/(($D7="Monthly")+3*($D7="Quarterly")+12*($D7="Yearly")))+1+(MOD(((YEAR((Paychecks!$B$5+1))-YEAR($C7))*12+MONTH((Paychecks!$B$5+1))-MONTH($C7)),(($D7="Monthly")+3*($D7="Quarterly")+12*($D7="Yearly")))=0)*(EDATE($C7,((YEAR((Paychecks!$B$5+1))-YEAR($C7))*12+MONTH((Paychecks!$B$5+1))-MONTH($C7)))&lt;(Paychecks!$B$5+1)))-IF(((YEAR(Paychecks!$A$5)-YEAR($C7))*12+MONTH(Paychecks!$A$5)-MONTH($C7))&lt;0,0,INT((((YEAR(Paychecks!$A$5)-YEAR($C7))*12+MONTH(Paychecks!$A$5)-MONTH($C7))-1)/(($D7="Monthly")+3*($D7="Quarterly")+12*($D7="Yearly")))+1+(MOD(((YEAR(Paychecks!$A$5)-YEAR($C7))*12+MONTH(Paychecks!$A$5)-MONTH($C7)),(($D7="Monthly")+3*($D7="Quarterly")+12*($D7="Yearly")))=0)*(EDATE($C7,((YEAR(Paychecks!$A$5)-YEAR($C7))*12+MONTH(Paychecks!$A$5)-MONTH($C7)))&lt;Paychecks!$A$5)),($C7&gt;=Paychecks!$A$5)*($C7&lt;=Paychecks!$B$5))))</f>
      </c>
      <c r="O7" s="14">
        <f>IF(OR($A7="",$C7=""),0,IF((7*($D7="Weekly")+14*($D7="Every 2 weeks"))&gt;0,MAX(0,-INT(($C7-(Paychecks!$B$6+1))/(7*($D7="Weekly")+14*($D7="Every 2 weeks")))-MAX(0,-INT(($C7-Paychecks!$A$6)/(7*($D7="Weekly")+14*($D7="Every 2 weeks"))))),IF((($D7="Monthly")+3*($D7="Quarterly")+12*($D7="Yearly"))&gt;0,IF(((YEAR((Paychecks!$B$6+1))-YEAR($C7))*12+MONTH((Paychecks!$B$6+1))-MONTH($C7))&lt;0,0,INT((((YEAR((Paychecks!$B$6+1))-YEAR($C7))*12+MONTH((Paychecks!$B$6+1))-MONTH($C7))-1)/(($D7="Monthly")+3*($D7="Quarterly")+12*($D7="Yearly")))+1+(MOD(((YEAR((Paychecks!$B$6+1))-YEAR($C7))*12+MONTH((Paychecks!$B$6+1))-MONTH($C7)),(($D7="Monthly")+3*($D7="Quarterly")+12*($D7="Yearly")))=0)*(EDATE($C7,((YEAR((Paychecks!$B$6+1))-YEAR($C7))*12+MONTH((Paychecks!$B$6+1))-MONTH($C7)))&lt;(Paychecks!$B$6+1)))-IF(((YEAR(Paychecks!$A$6)-YEAR($C7))*12+MONTH(Paychecks!$A$6)-MONTH($C7))&lt;0,0,INT((((YEAR(Paychecks!$A$6)-YEAR($C7))*12+MONTH(Paychecks!$A$6)-MONTH($C7))-1)/(($D7="Monthly")+3*($D7="Quarterly")+12*($D7="Yearly")))+1+(MOD(((YEAR(Paychecks!$A$6)-YEAR($C7))*12+MONTH(Paychecks!$A$6)-MONTH($C7)),(($D7="Monthly")+3*($D7="Quarterly")+12*($D7="Yearly")))=0)*(EDATE($C7,((YEAR(Paychecks!$A$6)-YEAR($C7))*12+MONTH(Paychecks!$A$6)-MONTH($C7)))&lt;Paychecks!$A$6)),($C7&gt;=Paychecks!$A$6)*($C7&lt;=Paychecks!$B$6))))</f>
      </c>
      <c r="P7" s="14">
        <f>IF(OR($A7="",$C7=""),0,IF((7*($D7="Weekly")+14*($D7="Every 2 weeks"))&gt;0,MAX(0,-INT(($C7-(Paychecks!$B$7+1))/(7*($D7="Weekly")+14*($D7="Every 2 weeks")))-MAX(0,-INT(($C7-Paychecks!$A$7)/(7*($D7="Weekly")+14*($D7="Every 2 weeks"))))),IF((($D7="Monthly")+3*($D7="Quarterly")+12*($D7="Yearly"))&gt;0,IF(((YEAR((Paychecks!$B$7+1))-YEAR($C7))*12+MONTH((Paychecks!$B$7+1))-MONTH($C7))&lt;0,0,INT((((YEAR((Paychecks!$B$7+1))-YEAR($C7))*12+MONTH((Paychecks!$B$7+1))-MONTH($C7))-1)/(($D7="Monthly")+3*($D7="Quarterly")+12*($D7="Yearly")))+1+(MOD(((YEAR((Paychecks!$B$7+1))-YEAR($C7))*12+MONTH((Paychecks!$B$7+1))-MONTH($C7)),(($D7="Monthly")+3*($D7="Quarterly")+12*($D7="Yearly")))=0)*(EDATE($C7,((YEAR((Paychecks!$B$7+1))-YEAR($C7))*12+MONTH((Paychecks!$B$7+1))-MONTH($C7)))&lt;(Paychecks!$B$7+1)))-IF(((YEAR(Paychecks!$A$7)-YEAR($C7))*12+MONTH(Paychecks!$A$7)-MONTH($C7))&lt;0,0,INT((((YEAR(Paychecks!$A$7)-YEAR($C7))*12+MONTH(Paychecks!$A$7)-MONTH($C7))-1)/(($D7="Monthly")+3*($D7="Quarterly")+12*($D7="Yearly")))+1+(MOD(((YEAR(Paychecks!$A$7)-YEAR($C7))*12+MONTH(Paychecks!$A$7)-MONTH($C7)),(($D7="Monthly")+3*($D7="Quarterly")+12*($D7="Yearly")))=0)*(EDATE($C7,((YEAR(Paychecks!$A$7)-YEAR($C7))*12+MONTH(Paychecks!$A$7)-MONTH($C7)))&lt;Paychecks!$A$7)),($C7&gt;=Paychecks!$A$7)*($C7&lt;=Paychecks!$B$7))))</f>
      </c>
      <c r="Q7" s="14">
        <f>IF(OR($A7="",$C7=""),0,IF((7*($D7="Weekly")+14*($D7="Every 2 weeks"))&gt;0,MAX(0,-INT(($C7-(Paychecks!$B$8+1))/(7*($D7="Weekly")+14*($D7="Every 2 weeks")))-MAX(0,-INT(($C7-Paychecks!$A$8)/(7*($D7="Weekly")+14*($D7="Every 2 weeks"))))),IF((($D7="Monthly")+3*($D7="Quarterly")+12*($D7="Yearly"))&gt;0,IF(((YEAR((Paychecks!$B$8+1))-YEAR($C7))*12+MONTH((Paychecks!$B$8+1))-MONTH($C7))&lt;0,0,INT((((YEAR((Paychecks!$B$8+1))-YEAR($C7))*12+MONTH((Paychecks!$B$8+1))-MONTH($C7))-1)/(($D7="Monthly")+3*($D7="Quarterly")+12*($D7="Yearly")))+1+(MOD(((YEAR((Paychecks!$B$8+1))-YEAR($C7))*12+MONTH((Paychecks!$B$8+1))-MONTH($C7)),(($D7="Monthly")+3*($D7="Quarterly")+12*($D7="Yearly")))=0)*(EDATE($C7,((YEAR((Paychecks!$B$8+1))-YEAR($C7))*12+MONTH((Paychecks!$B$8+1))-MONTH($C7)))&lt;(Paychecks!$B$8+1)))-IF(((YEAR(Paychecks!$A$8)-YEAR($C7))*12+MONTH(Paychecks!$A$8)-MONTH($C7))&lt;0,0,INT((((YEAR(Paychecks!$A$8)-YEAR($C7))*12+MONTH(Paychecks!$A$8)-MONTH($C7))-1)/(($D7="Monthly")+3*($D7="Quarterly")+12*($D7="Yearly")))+1+(MOD(((YEAR(Paychecks!$A$8)-YEAR($C7))*12+MONTH(Paychecks!$A$8)-MONTH($C7)),(($D7="Monthly")+3*($D7="Quarterly")+12*($D7="Yearly")))=0)*(EDATE($C7,((YEAR(Paychecks!$A$8)-YEAR($C7))*12+MONTH(Paychecks!$A$8)-MONTH($C7)))&lt;Paychecks!$A$8)),($C7&gt;=Paychecks!$A$8)*($C7&lt;=Paychecks!$B$8))))</f>
      </c>
      <c r="R7" s="14">
        <f>IF(OR($A7="",$C7=""),0,IF((7*($D7="Weekly")+14*($D7="Every 2 weeks"))&gt;0,MAX(0,-INT(($C7-(Paychecks!$B$9+1))/(7*($D7="Weekly")+14*($D7="Every 2 weeks")))-MAX(0,-INT(($C7-Paychecks!$A$9)/(7*($D7="Weekly")+14*($D7="Every 2 weeks"))))),IF((($D7="Monthly")+3*($D7="Quarterly")+12*($D7="Yearly"))&gt;0,IF(((YEAR((Paychecks!$B$9+1))-YEAR($C7))*12+MONTH((Paychecks!$B$9+1))-MONTH($C7))&lt;0,0,INT((((YEAR((Paychecks!$B$9+1))-YEAR($C7))*12+MONTH((Paychecks!$B$9+1))-MONTH($C7))-1)/(($D7="Monthly")+3*($D7="Quarterly")+12*($D7="Yearly")))+1+(MOD(((YEAR((Paychecks!$B$9+1))-YEAR($C7))*12+MONTH((Paychecks!$B$9+1))-MONTH($C7)),(($D7="Monthly")+3*($D7="Quarterly")+12*($D7="Yearly")))=0)*(EDATE($C7,((YEAR((Paychecks!$B$9+1))-YEAR($C7))*12+MONTH((Paychecks!$B$9+1))-MONTH($C7)))&lt;(Paychecks!$B$9+1)))-IF(((YEAR(Paychecks!$A$9)-YEAR($C7))*12+MONTH(Paychecks!$A$9)-MONTH($C7))&lt;0,0,INT((((YEAR(Paychecks!$A$9)-YEAR($C7))*12+MONTH(Paychecks!$A$9)-MONTH($C7))-1)/(($D7="Monthly")+3*($D7="Quarterly")+12*($D7="Yearly")))+1+(MOD(((YEAR(Paychecks!$A$9)-YEAR($C7))*12+MONTH(Paychecks!$A$9)-MONTH($C7)),(($D7="Monthly")+3*($D7="Quarterly")+12*($D7="Yearly")))=0)*(EDATE($C7,((YEAR(Paychecks!$A$9)-YEAR($C7))*12+MONTH(Paychecks!$A$9)-MONTH($C7)))&lt;Paychecks!$A$9)),($C7&gt;=Paychecks!$A$9)*($C7&lt;=Paychecks!$B$9))))</f>
      </c>
    </row>
    <row r="8" spans="1:18" x14ac:dyDescent="0.25">
      <c r="A8" s="2" t="s">
        <v>51</v>
      </c>
      <c r="B8" s="11">
        <v>65</v>
      </c>
      <c r="C8" s="9">
        <v>46325</v>
      </c>
      <c r="D8" s="2" t="s">
        <v>38</v>
      </c>
      <c r="E8" s="2" t="s">
        <v>42</v>
      </c>
      <c r="F8" s="2" t="s">
        <v>42</v>
      </c>
      <c r="G8" s="2">
        <f>IF(A8="","",IF(F8="Yes","Paid",IF(C8&lt;TODAY(),"Overdue",IF(C8-TODAY()&lt;=HeadsUp,"Due soon",IF(E8="Yes","Autopay","Upcoming")))))</f>
      </c>
      <c r="H8" s="2">
        <f>IF(OR(A8="",F8="Yes"),"",C8-TODAY())</f>
      </c>
      <c r="I8" s="9">
        <f>IF(OR(A8="",C8=""),"",IF(OR(C8&lt;Paychecks!$A$2,C8&gt;Paychecks!$B$9),"",INDEX(Paychecks!$A$2:$A$9,MATCH(C8,Paychecks!$A$2:$A$9,1))))</f>
      </c>
      <c r="J8" s="2" t="s">
        <v>52</v>
      </c>
      <c r="K8" s="14">
        <f>IF(OR($A8="",$C8=""),0,IF((7*($D8="Weekly")+14*($D8="Every 2 weeks"))&gt;0,MAX(0,-INT(($C8-(Paychecks!$B$2+1))/(7*($D8="Weekly")+14*($D8="Every 2 weeks")))-MAX(0,-INT(($C8-Paychecks!$A$2)/(7*($D8="Weekly")+14*($D8="Every 2 weeks"))))),IF((($D8="Monthly")+3*($D8="Quarterly")+12*($D8="Yearly"))&gt;0,IF(((YEAR((Paychecks!$B$2+1))-YEAR($C8))*12+MONTH((Paychecks!$B$2+1))-MONTH($C8))&lt;0,0,INT((((YEAR((Paychecks!$B$2+1))-YEAR($C8))*12+MONTH((Paychecks!$B$2+1))-MONTH($C8))-1)/(($D8="Monthly")+3*($D8="Quarterly")+12*($D8="Yearly")))+1+(MOD(((YEAR((Paychecks!$B$2+1))-YEAR($C8))*12+MONTH((Paychecks!$B$2+1))-MONTH($C8)),(($D8="Monthly")+3*($D8="Quarterly")+12*($D8="Yearly")))=0)*(EDATE($C8,((YEAR((Paychecks!$B$2+1))-YEAR($C8))*12+MONTH((Paychecks!$B$2+1))-MONTH($C8)))&lt;(Paychecks!$B$2+1)))-IF(((YEAR(Paychecks!$A$2)-YEAR($C8))*12+MONTH(Paychecks!$A$2)-MONTH($C8))&lt;0,0,INT((((YEAR(Paychecks!$A$2)-YEAR($C8))*12+MONTH(Paychecks!$A$2)-MONTH($C8))-1)/(($D8="Monthly")+3*($D8="Quarterly")+12*($D8="Yearly")))+1+(MOD(((YEAR(Paychecks!$A$2)-YEAR($C8))*12+MONTH(Paychecks!$A$2)-MONTH($C8)),(($D8="Monthly")+3*($D8="Quarterly")+12*($D8="Yearly")))=0)*(EDATE($C8,((YEAR(Paychecks!$A$2)-YEAR($C8))*12+MONTH(Paychecks!$A$2)-MONTH($C8)))&lt;Paychecks!$A$2)),($C8&gt;=Paychecks!$A$2)*($C8&lt;=Paychecks!$B$2))))</f>
      </c>
      <c r="L8" s="14">
        <f>IF(OR($A8="",$C8=""),0,IF((7*($D8="Weekly")+14*($D8="Every 2 weeks"))&gt;0,MAX(0,-INT(($C8-(Paychecks!$B$3+1))/(7*($D8="Weekly")+14*($D8="Every 2 weeks")))-MAX(0,-INT(($C8-Paychecks!$A$3)/(7*($D8="Weekly")+14*($D8="Every 2 weeks"))))),IF((($D8="Monthly")+3*($D8="Quarterly")+12*($D8="Yearly"))&gt;0,IF(((YEAR((Paychecks!$B$3+1))-YEAR($C8))*12+MONTH((Paychecks!$B$3+1))-MONTH($C8))&lt;0,0,INT((((YEAR((Paychecks!$B$3+1))-YEAR($C8))*12+MONTH((Paychecks!$B$3+1))-MONTH($C8))-1)/(($D8="Monthly")+3*($D8="Quarterly")+12*($D8="Yearly")))+1+(MOD(((YEAR((Paychecks!$B$3+1))-YEAR($C8))*12+MONTH((Paychecks!$B$3+1))-MONTH($C8)),(($D8="Monthly")+3*($D8="Quarterly")+12*($D8="Yearly")))=0)*(EDATE($C8,((YEAR((Paychecks!$B$3+1))-YEAR($C8))*12+MONTH((Paychecks!$B$3+1))-MONTH($C8)))&lt;(Paychecks!$B$3+1)))-IF(((YEAR(Paychecks!$A$3)-YEAR($C8))*12+MONTH(Paychecks!$A$3)-MONTH($C8))&lt;0,0,INT((((YEAR(Paychecks!$A$3)-YEAR($C8))*12+MONTH(Paychecks!$A$3)-MONTH($C8))-1)/(($D8="Monthly")+3*($D8="Quarterly")+12*($D8="Yearly")))+1+(MOD(((YEAR(Paychecks!$A$3)-YEAR($C8))*12+MONTH(Paychecks!$A$3)-MONTH($C8)),(($D8="Monthly")+3*($D8="Quarterly")+12*($D8="Yearly")))=0)*(EDATE($C8,((YEAR(Paychecks!$A$3)-YEAR($C8))*12+MONTH(Paychecks!$A$3)-MONTH($C8)))&lt;Paychecks!$A$3)),($C8&gt;=Paychecks!$A$3)*($C8&lt;=Paychecks!$B$3))))</f>
      </c>
      <c r="M8" s="14">
        <f>IF(OR($A8="",$C8=""),0,IF((7*($D8="Weekly")+14*($D8="Every 2 weeks"))&gt;0,MAX(0,-INT(($C8-(Paychecks!$B$4+1))/(7*($D8="Weekly")+14*($D8="Every 2 weeks")))-MAX(0,-INT(($C8-Paychecks!$A$4)/(7*($D8="Weekly")+14*($D8="Every 2 weeks"))))),IF((($D8="Monthly")+3*($D8="Quarterly")+12*($D8="Yearly"))&gt;0,IF(((YEAR((Paychecks!$B$4+1))-YEAR($C8))*12+MONTH((Paychecks!$B$4+1))-MONTH($C8))&lt;0,0,INT((((YEAR((Paychecks!$B$4+1))-YEAR($C8))*12+MONTH((Paychecks!$B$4+1))-MONTH($C8))-1)/(($D8="Monthly")+3*($D8="Quarterly")+12*($D8="Yearly")))+1+(MOD(((YEAR((Paychecks!$B$4+1))-YEAR($C8))*12+MONTH((Paychecks!$B$4+1))-MONTH($C8)),(($D8="Monthly")+3*($D8="Quarterly")+12*($D8="Yearly")))=0)*(EDATE($C8,((YEAR((Paychecks!$B$4+1))-YEAR($C8))*12+MONTH((Paychecks!$B$4+1))-MONTH($C8)))&lt;(Paychecks!$B$4+1)))-IF(((YEAR(Paychecks!$A$4)-YEAR($C8))*12+MONTH(Paychecks!$A$4)-MONTH($C8))&lt;0,0,INT((((YEAR(Paychecks!$A$4)-YEAR($C8))*12+MONTH(Paychecks!$A$4)-MONTH($C8))-1)/(($D8="Monthly")+3*($D8="Quarterly")+12*($D8="Yearly")))+1+(MOD(((YEAR(Paychecks!$A$4)-YEAR($C8))*12+MONTH(Paychecks!$A$4)-MONTH($C8)),(($D8="Monthly")+3*($D8="Quarterly")+12*($D8="Yearly")))=0)*(EDATE($C8,((YEAR(Paychecks!$A$4)-YEAR($C8))*12+MONTH(Paychecks!$A$4)-MONTH($C8)))&lt;Paychecks!$A$4)),($C8&gt;=Paychecks!$A$4)*($C8&lt;=Paychecks!$B$4))))</f>
      </c>
      <c r="N8" s="14">
        <f>IF(OR($A8="",$C8=""),0,IF((7*($D8="Weekly")+14*($D8="Every 2 weeks"))&gt;0,MAX(0,-INT(($C8-(Paychecks!$B$5+1))/(7*($D8="Weekly")+14*($D8="Every 2 weeks")))-MAX(0,-INT(($C8-Paychecks!$A$5)/(7*($D8="Weekly")+14*($D8="Every 2 weeks"))))),IF((($D8="Monthly")+3*($D8="Quarterly")+12*($D8="Yearly"))&gt;0,IF(((YEAR((Paychecks!$B$5+1))-YEAR($C8))*12+MONTH((Paychecks!$B$5+1))-MONTH($C8))&lt;0,0,INT((((YEAR((Paychecks!$B$5+1))-YEAR($C8))*12+MONTH((Paychecks!$B$5+1))-MONTH($C8))-1)/(($D8="Monthly")+3*($D8="Quarterly")+12*($D8="Yearly")))+1+(MOD(((YEAR((Paychecks!$B$5+1))-YEAR($C8))*12+MONTH((Paychecks!$B$5+1))-MONTH($C8)),(($D8="Monthly")+3*($D8="Quarterly")+12*($D8="Yearly")))=0)*(EDATE($C8,((YEAR((Paychecks!$B$5+1))-YEAR($C8))*12+MONTH((Paychecks!$B$5+1))-MONTH($C8)))&lt;(Paychecks!$B$5+1)))-IF(((YEAR(Paychecks!$A$5)-YEAR($C8))*12+MONTH(Paychecks!$A$5)-MONTH($C8))&lt;0,0,INT((((YEAR(Paychecks!$A$5)-YEAR($C8))*12+MONTH(Paychecks!$A$5)-MONTH($C8))-1)/(($D8="Monthly")+3*($D8="Quarterly")+12*($D8="Yearly")))+1+(MOD(((YEAR(Paychecks!$A$5)-YEAR($C8))*12+MONTH(Paychecks!$A$5)-MONTH($C8)),(($D8="Monthly")+3*($D8="Quarterly")+12*($D8="Yearly")))=0)*(EDATE($C8,((YEAR(Paychecks!$A$5)-YEAR($C8))*12+MONTH(Paychecks!$A$5)-MONTH($C8)))&lt;Paychecks!$A$5)),($C8&gt;=Paychecks!$A$5)*($C8&lt;=Paychecks!$B$5))))</f>
      </c>
      <c r="O8" s="14">
        <f>IF(OR($A8="",$C8=""),0,IF((7*($D8="Weekly")+14*($D8="Every 2 weeks"))&gt;0,MAX(0,-INT(($C8-(Paychecks!$B$6+1))/(7*($D8="Weekly")+14*($D8="Every 2 weeks")))-MAX(0,-INT(($C8-Paychecks!$A$6)/(7*($D8="Weekly")+14*($D8="Every 2 weeks"))))),IF((($D8="Monthly")+3*($D8="Quarterly")+12*($D8="Yearly"))&gt;0,IF(((YEAR((Paychecks!$B$6+1))-YEAR($C8))*12+MONTH((Paychecks!$B$6+1))-MONTH($C8))&lt;0,0,INT((((YEAR((Paychecks!$B$6+1))-YEAR($C8))*12+MONTH((Paychecks!$B$6+1))-MONTH($C8))-1)/(($D8="Monthly")+3*($D8="Quarterly")+12*($D8="Yearly")))+1+(MOD(((YEAR((Paychecks!$B$6+1))-YEAR($C8))*12+MONTH((Paychecks!$B$6+1))-MONTH($C8)),(($D8="Monthly")+3*($D8="Quarterly")+12*($D8="Yearly")))=0)*(EDATE($C8,((YEAR((Paychecks!$B$6+1))-YEAR($C8))*12+MONTH((Paychecks!$B$6+1))-MONTH($C8)))&lt;(Paychecks!$B$6+1)))-IF(((YEAR(Paychecks!$A$6)-YEAR($C8))*12+MONTH(Paychecks!$A$6)-MONTH($C8))&lt;0,0,INT((((YEAR(Paychecks!$A$6)-YEAR($C8))*12+MONTH(Paychecks!$A$6)-MONTH($C8))-1)/(($D8="Monthly")+3*($D8="Quarterly")+12*($D8="Yearly")))+1+(MOD(((YEAR(Paychecks!$A$6)-YEAR($C8))*12+MONTH(Paychecks!$A$6)-MONTH($C8)),(($D8="Monthly")+3*($D8="Quarterly")+12*($D8="Yearly")))=0)*(EDATE($C8,((YEAR(Paychecks!$A$6)-YEAR($C8))*12+MONTH(Paychecks!$A$6)-MONTH($C8)))&lt;Paychecks!$A$6)),($C8&gt;=Paychecks!$A$6)*($C8&lt;=Paychecks!$B$6))))</f>
      </c>
      <c r="P8" s="14">
        <f>IF(OR($A8="",$C8=""),0,IF((7*($D8="Weekly")+14*($D8="Every 2 weeks"))&gt;0,MAX(0,-INT(($C8-(Paychecks!$B$7+1))/(7*($D8="Weekly")+14*($D8="Every 2 weeks")))-MAX(0,-INT(($C8-Paychecks!$A$7)/(7*($D8="Weekly")+14*($D8="Every 2 weeks"))))),IF((($D8="Monthly")+3*($D8="Quarterly")+12*($D8="Yearly"))&gt;0,IF(((YEAR((Paychecks!$B$7+1))-YEAR($C8))*12+MONTH((Paychecks!$B$7+1))-MONTH($C8))&lt;0,0,INT((((YEAR((Paychecks!$B$7+1))-YEAR($C8))*12+MONTH((Paychecks!$B$7+1))-MONTH($C8))-1)/(($D8="Monthly")+3*($D8="Quarterly")+12*($D8="Yearly")))+1+(MOD(((YEAR((Paychecks!$B$7+1))-YEAR($C8))*12+MONTH((Paychecks!$B$7+1))-MONTH($C8)),(($D8="Monthly")+3*($D8="Quarterly")+12*($D8="Yearly")))=0)*(EDATE($C8,((YEAR((Paychecks!$B$7+1))-YEAR($C8))*12+MONTH((Paychecks!$B$7+1))-MONTH($C8)))&lt;(Paychecks!$B$7+1)))-IF(((YEAR(Paychecks!$A$7)-YEAR($C8))*12+MONTH(Paychecks!$A$7)-MONTH($C8))&lt;0,0,INT((((YEAR(Paychecks!$A$7)-YEAR($C8))*12+MONTH(Paychecks!$A$7)-MONTH($C8))-1)/(($D8="Monthly")+3*($D8="Quarterly")+12*($D8="Yearly")))+1+(MOD(((YEAR(Paychecks!$A$7)-YEAR($C8))*12+MONTH(Paychecks!$A$7)-MONTH($C8)),(($D8="Monthly")+3*($D8="Quarterly")+12*($D8="Yearly")))=0)*(EDATE($C8,((YEAR(Paychecks!$A$7)-YEAR($C8))*12+MONTH(Paychecks!$A$7)-MONTH($C8)))&lt;Paychecks!$A$7)),($C8&gt;=Paychecks!$A$7)*($C8&lt;=Paychecks!$B$7))))</f>
      </c>
      <c r="Q8" s="14">
        <f>IF(OR($A8="",$C8=""),0,IF((7*($D8="Weekly")+14*($D8="Every 2 weeks"))&gt;0,MAX(0,-INT(($C8-(Paychecks!$B$8+1))/(7*($D8="Weekly")+14*($D8="Every 2 weeks")))-MAX(0,-INT(($C8-Paychecks!$A$8)/(7*($D8="Weekly")+14*($D8="Every 2 weeks"))))),IF((($D8="Monthly")+3*($D8="Quarterly")+12*($D8="Yearly"))&gt;0,IF(((YEAR((Paychecks!$B$8+1))-YEAR($C8))*12+MONTH((Paychecks!$B$8+1))-MONTH($C8))&lt;0,0,INT((((YEAR((Paychecks!$B$8+1))-YEAR($C8))*12+MONTH((Paychecks!$B$8+1))-MONTH($C8))-1)/(($D8="Monthly")+3*($D8="Quarterly")+12*($D8="Yearly")))+1+(MOD(((YEAR((Paychecks!$B$8+1))-YEAR($C8))*12+MONTH((Paychecks!$B$8+1))-MONTH($C8)),(($D8="Monthly")+3*($D8="Quarterly")+12*($D8="Yearly")))=0)*(EDATE($C8,((YEAR((Paychecks!$B$8+1))-YEAR($C8))*12+MONTH((Paychecks!$B$8+1))-MONTH($C8)))&lt;(Paychecks!$B$8+1)))-IF(((YEAR(Paychecks!$A$8)-YEAR($C8))*12+MONTH(Paychecks!$A$8)-MONTH($C8))&lt;0,0,INT((((YEAR(Paychecks!$A$8)-YEAR($C8))*12+MONTH(Paychecks!$A$8)-MONTH($C8))-1)/(($D8="Monthly")+3*($D8="Quarterly")+12*($D8="Yearly")))+1+(MOD(((YEAR(Paychecks!$A$8)-YEAR($C8))*12+MONTH(Paychecks!$A$8)-MONTH($C8)),(($D8="Monthly")+3*($D8="Quarterly")+12*($D8="Yearly")))=0)*(EDATE($C8,((YEAR(Paychecks!$A$8)-YEAR($C8))*12+MONTH(Paychecks!$A$8)-MONTH($C8)))&lt;Paychecks!$A$8)),($C8&gt;=Paychecks!$A$8)*($C8&lt;=Paychecks!$B$8))))</f>
      </c>
      <c r="R8" s="14">
        <f>IF(OR($A8="",$C8=""),0,IF((7*($D8="Weekly")+14*($D8="Every 2 weeks"))&gt;0,MAX(0,-INT(($C8-(Paychecks!$B$9+1))/(7*($D8="Weekly")+14*($D8="Every 2 weeks")))-MAX(0,-INT(($C8-Paychecks!$A$9)/(7*($D8="Weekly")+14*($D8="Every 2 weeks"))))),IF((($D8="Monthly")+3*($D8="Quarterly")+12*($D8="Yearly"))&gt;0,IF(((YEAR((Paychecks!$B$9+1))-YEAR($C8))*12+MONTH((Paychecks!$B$9+1))-MONTH($C8))&lt;0,0,INT((((YEAR((Paychecks!$B$9+1))-YEAR($C8))*12+MONTH((Paychecks!$B$9+1))-MONTH($C8))-1)/(($D8="Monthly")+3*($D8="Quarterly")+12*($D8="Yearly")))+1+(MOD(((YEAR((Paychecks!$B$9+1))-YEAR($C8))*12+MONTH((Paychecks!$B$9+1))-MONTH($C8)),(($D8="Monthly")+3*($D8="Quarterly")+12*($D8="Yearly")))=0)*(EDATE($C8,((YEAR((Paychecks!$B$9+1))-YEAR($C8))*12+MONTH((Paychecks!$B$9+1))-MONTH($C8)))&lt;(Paychecks!$B$9+1)))-IF(((YEAR(Paychecks!$A$9)-YEAR($C8))*12+MONTH(Paychecks!$A$9)-MONTH($C8))&lt;0,0,INT((((YEAR(Paychecks!$A$9)-YEAR($C8))*12+MONTH(Paychecks!$A$9)-MONTH($C8))-1)/(($D8="Monthly")+3*($D8="Quarterly")+12*($D8="Yearly")))+1+(MOD(((YEAR(Paychecks!$A$9)-YEAR($C8))*12+MONTH(Paychecks!$A$9)-MONTH($C8)),(($D8="Monthly")+3*($D8="Quarterly")+12*($D8="Yearly")))=0)*(EDATE($C8,((YEAR(Paychecks!$A$9)-YEAR($C8))*12+MONTH(Paychecks!$A$9)-MONTH($C8)))&lt;Paychecks!$A$9)),($C8&gt;=Paychecks!$A$9)*($C8&lt;=Paychecks!$B$9))))</f>
      </c>
    </row>
    <row r="9" spans="1:18" x14ac:dyDescent="0.25">
      <c r="A9" s="2"/>
      <c r="B9" s="11"/>
      <c r="C9" s="9"/>
      <c r="D9" s="2"/>
      <c r="E9" s="2"/>
      <c r="F9" s="2"/>
      <c r="G9" s="2">
        <f>IF(A9="","",IF(F9="Yes","Paid",IF(C9&lt;TODAY(),"Overdue",IF(C9-TODAY()&lt;=HeadsUp,"Due soon",IF(E9="Yes","Autopay","Upcoming")))))</f>
      </c>
      <c r="H9" s="2">
        <f>IF(OR(A9="",F9="Yes"),"",C9-TODAY())</f>
      </c>
      <c r="I9" s="9">
        <f>IF(OR(A9="",C9=""),"",IF(OR(C9&lt;Paychecks!$A$2,C9&gt;Paychecks!$B$9),"",INDEX(Paychecks!$A$2:$A$9,MATCH(C9,Paychecks!$A$2:$A$9,1))))</f>
      </c>
      <c r="J9" s="2"/>
      <c r="K9" s="14">
        <f>IF(OR($A9="",$C9=""),0,IF((7*($D9="Weekly")+14*($D9="Every 2 weeks"))&gt;0,MAX(0,-INT(($C9-(Paychecks!$B$2+1))/(7*($D9="Weekly")+14*($D9="Every 2 weeks")))-MAX(0,-INT(($C9-Paychecks!$A$2)/(7*($D9="Weekly")+14*($D9="Every 2 weeks"))))),IF((($D9="Monthly")+3*($D9="Quarterly")+12*($D9="Yearly"))&gt;0,IF(((YEAR((Paychecks!$B$2+1))-YEAR($C9))*12+MONTH((Paychecks!$B$2+1))-MONTH($C9))&lt;0,0,INT((((YEAR((Paychecks!$B$2+1))-YEAR($C9))*12+MONTH((Paychecks!$B$2+1))-MONTH($C9))-1)/(($D9="Monthly")+3*($D9="Quarterly")+12*($D9="Yearly")))+1+(MOD(((YEAR((Paychecks!$B$2+1))-YEAR($C9))*12+MONTH((Paychecks!$B$2+1))-MONTH($C9)),(($D9="Monthly")+3*($D9="Quarterly")+12*($D9="Yearly")))=0)*(EDATE($C9,((YEAR((Paychecks!$B$2+1))-YEAR($C9))*12+MONTH((Paychecks!$B$2+1))-MONTH($C9)))&lt;(Paychecks!$B$2+1)))-IF(((YEAR(Paychecks!$A$2)-YEAR($C9))*12+MONTH(Paychecks!$A$2)-MONTH($C9))&lt;0,0,INT((((YEAR(Paychecks!$A$2)-YEAR($C9))*12+MONTH(Paychecks!$A$2)-MONTH($C9))-1)/(($D9="Monthly")+3*($D9="Quarterly")+12*($D9="Yearly")))+1+(MOD(((YEAR(Paychecks!$A$2)-YEAR($C9))*12+MONTH(Paychecks!$A$2)-MONTH($C9)),(($D9="Monthly")+3*($D9="Quarterly")+12*($D9="Yearly")))=0)*(EDATE($C9,((YEAR(Paychecks!$A$2)-YEAR($C9))*12+MONTH(Paychecks!$A$2)-MONTH($C9)))&lt;Paychecks!$A$2)),($C9&gt;=Paychecks!$A$2)*($C9&lt;=Paychecks!$B$2))))</f>
      </c>
      <c r="L9" s="14">
        <f>IF(OR($A9="",$C9=""),0,IF((7*($D9="Weekly")+14*($D9="Every 2 weeks"))&gt;0,MAX(0,-INT(($C9-(Paychecks!$B$3+1))/(7*($D9="Weekly")+14*($D9="Every 2 weeks")))-MAX(0,-INT(($C9-Paychecks!$A$3)/(7*($D9="Weekly")+14*($D9="Every 2 weeks"))))),IF((($D9="Monthly")+3*($D9="Quarterly")+12*($D9="Yearly"))&gt;0,IF(((YEAR((Paychecks!$B$3+1))-YEAR($C9))*12+MONTH((Paychecks!$B$3+1))-MONTH($C9))&lt;0,0,INT((((YEAR((Paychecks!$B$3+1))-YEAR($C9))*12+MONTH((Paychecks!$B$3+1))-MONTH($C9))-1)/(($D9="Monthly")+3*($D9="Quarterly")+12*($D9="Yearly")))+1+(MOD(((YEAR((Paychecks!$B$3+1))-YEAR($C9))*12+MONTH((Paychecks!$B$3+1))-MONTH($C9)),(($D9="Monthly")+3*($D9="Quarterly")+12*($D9="Yearly")))=0)*(EDATE($C9,((YEAR((Paychecks!$B$3+1))-YEAR($C9))*12+MONTH((Paychecks!$B$3+1))-MONTH($C9)))&lt;(Paychecks!$B$3+1)))-IF(((YEAR(Paychecks!$A$3)-YEAR($C9))*12+MONTH(Paychecks!$A$3)-MONTH($C9))&lt;0,0,INT((((YEAR(Paychecks!$A$3)-YEAR($C9))*12+MONTH(Paychecks!$A$3)-MONTH($C9))-1)/(($D9="Monthly")+3*($D9="Quarterly")+12*($D9="Yearly")))+1+(MOD(((YEAR(Paychecks!$A$3)-YEAR($C9))*12+MONTH(Paychecks!$A$3)-MONTH($C9)),(($D9="Monthly")+3*($D9="Quarterly")+12*($D9="Yearly")))=0)*(EDATE($C9,((YEAR(Paychecks!$A$3)-YEAR($C9))*12+MONTH(Paychecks!$A$3)-MONTH($C9)))&lt;Paychecks!$A$3)),($C9&gt;=Paychecks!$A$3)*($C9&lt;=Paychecks!$B$3))))</f>
      </c>
      <c r="M9" s="14">
        <f>IF(OR($A9="",$C9=""),0,IF((7*($D9="Weekly")+14*($D9="Every 2 weeks"))&gt;0,MAX(0,-INT(($C9-(Paychecks!$B$4+1))/(7*($D9="Weekly")+14*($D9="Every 2 weeks")))-MAX(0,-INT(($C9-Paychecks!$A$4)/(7*($D9="Weekly")+14*($D9="Every 2 weeks"))))),IF((($D9="Monthly")+3*($D9="Quarterly")+12*($D9="Yearly"))&gt;0,IF(((YEAR((Paychecks!$B$4+1))-YEAR($C9))*12+MONTH((Paychecks!$B$4+1))-MONTH($C9))&lt;0,0,INT((((YEAR((Paychecks!$B$4+1))-YEAR($C9))*12+MONTH((Paychecks!$B$4+1))-MONTH($C9))-1)/(($D9="Monthly")+3*($D9="Quarterly")+12*($D9="Yearly")))+1+(MOD(((YEAR((Paychecks!$B$4+1))-YEAR($C9))*12+MONTH((Paychecks!$B$4+1))-MONTH($C9)),(($D9="Monthly")+3*($D9="Quarterly")+12*($D9="Yearly")))=0)*(EDATE($C9,((YEAR((Paychecks!$B$4+1))-YEAR($C9))*12+MONTH((Paychecks!$B$4+1))-MONTH($C9)))&lt;(Paychecks!$B$4+1)))-IF(((YEAR(Paychecks!$A$4)-YEAR($C9))*12+MONTH(Paychecks!$A$4)-MONTH($C9))&lt;0,0,INT((((YEAR(Paychecks!$A$4)-YEAR($C9))*12+MONTH(Paychecks!$A$4)-MONTH($C9))-1)/(($D9="Monthly")+3*($D9="Quarterly")+12*($D9="Yearly")))+1+(MOD(((YEAR(Paychecks!$A$4)-YEAR($C9))*12+MONTH(Paychecks!$A$4)-MONTH($C9)),(($D9="Monthly")+3*($D9="Quarterly")+12*($D9="Yearly")))=0)*(EDATE($C9,((YEAR(Paychecks!$A$4)-YEAR($C9))*12+MONTH(Paychecks!$A$4)-MONTH($C9)))&lt;Paychecks!$A$4)),($C9&gt;=Paychecks!$A$4)*($C9&lt;=Paychecks!$B$4))))</f>
      </c>
      <c r="N9" s="14">
        <f>IF(OR($A9="",$C9=""),0,IF((7*($D9="Weekly")+14*($D9="Every 2 weeks"))&gt;0,MAX(0,-INT(($C9-(Paychecks!$B$5+1))/(7*($D9="Weekly")+14*($D9="Every 2 weeks")))-MAX(0,-INT(($C9-Paychecks!$A$5)/(7*($D9="Weekly")+14*($D9="Every 2 weeks"))))),IF((($D9="Monthly")+3*($D9="Quarterly")+12*($D9="Yearly"))&gt;0,IF(((YEAR((Paychecks!$B$5+1))-YEAR($C9))*12+MONTH((Paychecks!$B$5+1))-MONTH($C9))&lt;0,0,INT((((YEAR((Paychecks!$B$5+1))-YEAR($C9))*12+MONTH((Paychecks!$B$5+1))-MONTH($C9))-1)/(($D9="Monthly")+3*($D9="Quarterly")+12*($D9="Yearly")))+1+(MOD(((YEAR((Paychecks!$B$5+1))-YEAR($C9))*12+MONTH((Paychecks!$B$5+1))-MONTH($C9)),(($D9="Monthly")+3*($D9="Quarterly")+12*($D9="Yearly")))=0)*(EDATE($C9,((YEAR((Paychecks!$B$5+1))-YEAR($C9))*12+MONTH((Paychecks!$B$5+1))-MONTH($C9)))&lt;(Paychecks!$B$5+1)))-IF(((YEAR(Paychecks!$A$5)-YEAR($C9))*12+MONTH(Paychecks!$A$5)-MONTH($C9))&lt;0,0,INT((((YEAR(Paychecks!$A$5)-YEAR($C9))*12+MONTH(Paychecks!$A$5)-MONTH($C9))-1)/(($D9="Monthly")+3*($D9="Quarterly")+12*($D9="Yearly")))+1+(MOD(((YEAR(Paychecks!$A$5)-YEAR($C9))*12+MONTH(Paychecks!$A$5)-MONTH($C9)),(($D9="Monthly")+3*($D9="Quarterly")+12*($D9="Yearly")))=0)*(EDATE($C9,((YEAR(Paychecks!$A$5)-YEAR($C9))*12+MONTH(Paychecks!$A$5)-MONTH($C9)))&lt;Paychecks!$A$5)),($C9&gt;=Paychecks!$A$5)*($C9&lt;=Paychecks!$B$5))))</f>
      </c>
      <c r="O9" s="14">
        <f>IF(OR($A9="",$C9=""),0,IF((7*($D9="Weekly")+14*($D9="Every 2 weeks"))&gt;0,MAX(0,-INT(($C9-(Paychecks!$B$6+1))/(7*($D9="Weekly")+14*($D9="Every 2 weeks")))-MAX(0,-INT(($C9-Paychecks!$A$6)/(7*($D9="Weekly")+14*($D9="Every 2 weeks"))))),IF((($D9="Monthly")+3*($D9="Quarterly")+12*($D9="Yearly"))&gt;0,IF(((YEAR((Paychecks!$B$6+1))-YEAR($C9))*12+MONTH((Paychecks!$B$6+1))-MONTH($C9))&lt;0,0,INT((((YEAR((Paychecks!$B$6+1))-YEAR($C9))*12+MONTH((Paychecks!$B$6+1))-MONTH($C9))-1)/(($D9="Monthly")+3*($D9="Quarterly")+12*($D9="Yearly")))+1+(MOD(((YEAR((Paychecks!$B$6+1))-YEAR($C9))*12+MONTH((Paychecks!$B$6+1))-MONTH($C9)),(($D9="Monthly")+3*($D9="Quarterly")+12*($D9="Yearly")))=0)*(EDATE($C9,((YEAR((Paychecks!$B$6+1))-YEAR($C9))*12+MONTH((Paychecks!$B$6+1))-MONTH($C9)))&lt;(Paychecks!$B$6+1)))-IF(((YEAR(Paychecks!$A$6)-YEAR($C9))*12+MONTH(Paychecks!$A$6)-MONTH($C9))&lt;0,0,INT((((YEAR(Paychecks!$A$6)-YEAR($C9))*12+MONTH(Paychecks!$A$6)-MONTH($C9))-1)/(($D9="Monthly")+3*($D9="Quarterly")+12*($D9="Yearly")))+1+(MOD(((YEAR(Paychecks!$A$6)-YEAR($C9))*12+MONTH(Paychecks!$A$6)-MONTH($C9)),(($D9="Monthly")+3*($D9="Quarterly")+12*($D9="Yearly")))=0)*(EDATE($C9,((YEAR(Paychecks!$A$6)-YEAR($C9))*12+MONTH(Paychecks!$A$6)-MONTH($C9)))&lt;Paychecks!$A$6)),($C9&gt;=Paychecks!$A$6)*($C9&lt;=Paychecks!$B$6))))</f>
      </c>
      <c r="P9" s="14">
        <f>IF(OR($A9="",$C9=""),0,IF((7*($D9="Weekly")+14*($D9="Every 2 weeks"))&gt;0,MAX(0,-INT(($C9-(Paychecks!$B$7+1))/(7*($D9="Weekly")+14*($D9="Every 2 weeks")))-MAX(0,-INT(($C9-Paychecks!$A$7)/(7*($D9="Weekly")+14*($D9="Every 2 weeks"))))),IF((($D9="Monthly")+3*($D9="Quarterly")+12*($D9="Yearly"))&gt;0,IF(((YEAR((Paychecks!$B$7+1))-YEAR($C9))*12+MONTH((Paychecks!$B$7+1))-MONTH($C9))&lt;0,0,INT((((YEAR((Paychecks!$B$7+1))-YEAR($C9))*12+MONTH((Paychecks!$B$7+1))-MONTH($C9))-1)/(($D9="Monthly")+3*($D9="Quarterly")+12*($D9="Yearly")))+1+(MOD(((YEAR((Paychecks!$B$7+1))-YEAR($C9))*12+MONTH((Paychecks!$B$7+1))-MONTH($C9)),(($D9="Monthly")+3*($D9="Quarterly")+12*($D9="Yearly")))=0)*(EDATE($C9,((YEAR((Paychecks!$B$7+1))-YEAR($C9))*12+MONTH((Paychecks!$B$7+1))-MONTH($C9)))&lt;(Paychecks!$B$7+1)))-IF(((YEAR(Paychecks!$A$7)-YEAR($C9))*12+MONTH(Paychecks!$A$7)-MONTH($C9))&lt;0,0,INT((((YEAR(Paychecks!$A$7)-YEAR($C9))*12+MONTH(Paychecks!$A$7)-MONTH($C9))-1)/(($D9="Monthly")+3*($D9="Quarterly")+12*($D9="Yearly")))+1+(MOD(((YEAR(Paychecks!$A$7)-YEAR($C9))*12+MONTH(Paychecks!$A$7)-MONTH($C9)),(($D9="Monthly")+3*($D9="Quarterly")+12*($D9="Yearly")))=0)*(EDATE($C9,((YEAR(Paychecks!$A$7)-YEAR($C9))*12+MONTH(Paychecks!$A$7)-MONTH($C9)))&lt;Paychecks!$A$7)),($C9&gt;=Paychecks!$A$7)*($C9&lt;=Paychecks!$B$7))))</f>
      </c>
      <c r="Q9" s="14">
        <f>IF(OR($A9="",$C9=""),0,IF((7*($D9="Weekly")+14*($D9="Every 2 weeks"))&gt;0,MAX(0,-INT(($C9-(Paychecks!$B$8+1))/(7*($D9="Weekly")+14*($D9="Every 2 weeks")))-MAX(0,-INT(($C9-Paychecks!$A$8)/(7*($D9="Weekly")+14*($D9="Every 2 weeks"))))),IF((($D9="Monthly")+3*($D9="Quarterly")+12*($D9="Yearly"))&gt;0,IF(((YEAR((Paychecks!$B$8+1))-YEAR($C9))*12+MONTH((Paychecks!$B$8+1))-MONTH($C9))&lt;0,0,INT((((YEAR((Paychecks!$B$8+1))-YEAR($C9))*12+MONTH((Paychecks!$B$8+1))-MONTH($C9))-1)/(($D9="Monthly")+3*($D9="Quarterly")+12*($D9="Yearly")))+1+(MOD(((YEAR((Paychecks!$B$8+1))-YEAR($C9))*12+MONTH((Paychecks!$B$8+1))-MONTH($C9)),(($D9="Monthly")+3*($D9="Quarterly")+12*($D9="Yearly")))=0)*(EDATE($C9,((YEAR((Paychecks!$B$8+1))-YEAR($C9))*12+MONTH((Paychecks!$B$8+1))-MONTH($C9)))&lt;(Paychecks!$B$8+1)))-IF(((YEAR(Paychecks!$A$8)-YEAR($C9))*12+MONTH(Paychecks!$A$8)-MONTH($C9))&lt;0,0,INT((((YEAR(Paychecks!$A$8)-YEAR($C9))*12+MONTH(Paychecks!$A$8)-MONTH($C9))-1)/(($D9="Monthly")+3*($D9="Quarterly")+12*($D9="Yearly")))+1+(MOD(((YEAR(Paychecks!$A$8)-YEAR($C9))*12+MONTH(Paychecks!$A$8)-MONTH($C9)),(($D9="Monthly")+3*($D9="Quarterly")+12*($D9="Yearly")))=0)*(EDATE($C9,((YEAR(Paychecks!$A$8)-YEAR($C9))*12+MONTH(Paychecks!$A$8)-MONTH($C9)))&lt;Paychecks!$A$8)),($C9&gt;=Paychecks!$A$8)*($C9&lt;=Paychecks!$B$8))))</f>
      </c>
      <c r="R9" s="14">
        <f>IF(OR($A9="",$C9=""),0,IF((7*($D9="Weekly")+14*($D9="Every 2 weeks"))&gt;0,MAX(0,-INT(($C9-(Paychecks!$B$9+1))/(7*($D9="Weekly")+14*($D9="Every 2 weeks")))-MAX(0,-INT(($C9-Paychecks!$A$9)/(7*($D9="Weekly")+14*($D9="Every 2 weeks"))))),IF((($D9="Monthly")+3*($D9="Quarterly")+12*($D9="Yearly"))&gt;0,IF(((YEAR((Paychecks!$B$9+1))-YEAR($C9))*12+MONTH((Paychecks!$B$9+1))-MONTH($C9))&lt;0,0,INT((((YEAR((Paychecks!$B$9+1))-YEAR($C9))*12+MONTH((Paychecks!$B$9+1))-MONTH($C9))-1)/(($D9="Monthly")+3*($D9="Quarterly")+12*($D9="Yearly")))+1+(MOD(((YEAR((Paychecks!$B$9+1))-YEAR($C9))*12+MONTH((Paychecks!$B$9+1))-MONTH($C9)),(($D9="Monthly")+3*($D9="Quarterly")+12*($D9="Yearly")))=0)*(EDATE($C9,((YEAR((Paychecks!$B$9+1))-YEAR($C9))*12+MONTH((Paychecks!$B$9+1))-MONTH($C9)))&lt;(Paychecks!$B$9+1)))-IF(((YEAR(Paychecks!$A$9)-YEAR($C9))*12+MONTH(Paychecks!$A$9)-MONTH($C9))&lt;0,0,INT((((YEAR(Paychecks!$A$9)-YEAR($C9))*12+MONTH(Paychecks!$A$9)-MONTH($C9))-1)/(($D9="Monthly")+3*($D9="Quarterly")+12*($D9="Yearly")))+1+(MOD(((YEAR(Paychecks!$A$9)-YEAR($C9))*12+MONTH(Paychecks!$A$9)-MONTH($C9)),(($D9="Monthly")+3*($D9="Quarterly")+12*($D9="Yearly")))=0)*(EDATE($C9,((YEAR(Paychecks!$A$9)-YEAR($C9))*12+MONTH(Paychecks!$A$9)-MONTH($C9)))&lt;Paychecks!$A$9)),($C9&gt;=Paychecks!$A$9)*($C9&lt;=Paychecks!$B$9))))</f>
      </c>
    </row>
    <row r="10" spans="1:18" x14ac:dyDescent="0.25">
      <c r="A10" s="2"/>
      <c r="B10" s="11"/>
      <c r="C10" s="9"/>
      <c r="D10" s="2"/>
      <c r="E10" s="2"/>
      <c r="F10" s="2"/>
      <c r="G10" s="2">
        <f>IF(A10="","",IF(F10="Yes","Paid",IF(C10&lt;TODAY(),"Overdue",IF(C10-TODAY()&lt;=HeadsUp,"Due soon",IF(E10="Yes","Autopay","Upcoming")))))</f>
      </c>
      <c r="H10" s="2">
        <f>IF(OR(A10="",F10="Yes"),"",C10-TODAY())</f>
      </c>
      <c r="I10" s="9">
        <f>IF(OR(A10="",C10=""),"",IF(OR(C10&lt;Paychecks!$A$2,C10&gt;Paychecks!$B$9),"",INDEX(Paychecks!$A$2:$A$9,MATCH(C10,Paychecks!$A$2:$A$9,1))))</f>
      </c>
      <c r="J10" s="2"/>
      <c r="K10" s="14">
        <f>IF(OR($A10="",$C10=""),0,IF((7*($D10="Weekly")+14*($D10="Every 2 weeks"))&gt;0,MAX(0,-INT(($C10-(Paychecks!$B$2+1))/(7*($D10="Weekly")+14*($D10="Every 2 weeks")))-MAX(0,-INT(($C10-Paychecks!$A$2)/(7*($D10="Weekly")+14*($D10="Every 2 weeks"))))),IF((($D10="Monthly")+3*($D10="Quarterly")+12*($D10="Yearly"))&gt;0,IF(((YEAR((Paychecks!$B$2+1))-YEAR($C10))*12+MONTH((Paychecks!$B$2+1))-MONTH($C10))&lt;0,0,INT((((YEAR((Paychecks!$B$2+1))-YEAR($C10))*12+MONTH((Paychecks!$B$2+1))-MONTH($C10))-1)/(($D10="Monthly")+3*($D10="Quarterly")+12*($D10="Yearly")))+1+(MOD(((YEAR((Paychecks!$B$2+1))-YEAR($C10))*12+MONTH((Paychecks!$B$2+1))-MONTH($C10)),(($D10="Monthly")+3*($D10="Quarterly")+12*($D10="Yearly")))=0)*(EDATE($C10,((YEAR((Paychecks!$B$2+1))-YEAR($C10))*12+MONTH((Paychecks!$B$2+1))-MONTH($C10)))&lt;(Paychecks!$B$2+1)))-IF(((YEAR(Paychecks!$A$2)-YEAR($C10))*12+MONTH(Paychecks!$A$2)-MONTH($C10))&lt;0,0,INT((((YEAR(Paychecks!$A$2)-YEAR($C10))*12+MONTH(Paychecks!$A$2)-MONTH($C10))-1)/(($D10="Monthly")+3*($D10="Quarterly")+12*($D10="Yearly")))+1+(MOD(((YEAR(Paychecks!$A$2)-YEAR($C10))*12+MONTH(Paychecks!$A$2)-MONTH($C10)),(($D10="Monthly")+3*($D10="Quarterly")+12*($D10="Yearly")))=0)*(EDATE($C10,((YEAR(Paychecks!$A$2)-YEAR($C10))*12+MONTH(Paychecks!$A$2)-MONTH($C10)))&lt;Paychecks!$A$2)),($C10&gt;=Paychecks!$A$2)*($C10&lt;=Paychecks!$B$2))))</f>
      </c>
      <c r="L10" s="14">
        <f>IF(OR($A10="",$C10=""),0,IF((7*($D10="Weekly")+14*($D10="Every 2 weeks"))&gt;0,MAX(0,-INT(($C10-(Paychecks!$B$3+1))/(7*($D10="Weekly")+14*($D10="Every 2 weeks")))-MAX(0,-INT(($C10-Paychecks!$A$3)/(7*($D10="Weekly")+14*($D10="Every 2 weeks"))))),IF((($D10="Monthly")+3*($D10="Quarterly")+12*($D10="Yearly"))&gt;0,IF(((YEAR((Paychecks!$B$3+1))-YEAR($C10))*12+MONTH((Paychecks!$B$3+1))-MONTH($C10))&lt;0,0,INT((((YEAR((Paychecks!$B$3+1))-YEAR($C10))*12+MONTH((Paychecks!$B$3+1))-MONTH($C10))-1)/(($D10="Monthly")+3*($D10="Quarterly")+12*($D10="Yearly")))+1+(MOD(((YEAR((Paychecks!$B$3+1))-YEAR($C10))*12+MONTH((Paychecks!$B$3+1))-MONTH($C10)),(($D10="Monthly")+3*($D10="Quarterly")+12*($D10="Yearly")))=0)*(EDATE($C10,((YEAR((Paychecks!$B$3+1))-YEAR($C10))*12+MONTH((Paychecks!$B$3+1))-MONTH($C10)))&lt;(Paychecks!$B$3+1)))-IF(((YEAR(Paychecks!$A$3)-YEAR($C10))*12+MONTH(Paychecks!$A$3)-MONTH($C10))&lt;0,0,INT((((YEAR(Paychecks!$A$3)-YEAR($C10))*12+MONTH(Paychecks!$A$3)-MONTH($C10))-1)/(($D10="Monthly")+3*($D10="Quarterly")+12*($D10="Yearly")))+1+(MOD(((YEAR(Paychecks!$A$3)-YEAR($C10))*12+MONTH(Paychecks!$A$3)-MONTH($C10)),(($D10="Monthly")+3*($D10="Quarterly")+12*($D10="Yearly")))=0)*(EDATE($C10,((YEAR(Paychecks!$A$3)-YEAR($C10))*12+MONTH(Paychecks!$A$3)-MONTH($C10)))&lt;Paychecks!$A$3)),($C10&gt;=Paychecks!$A$3)*($C10&lt;=Paychecks!$B$3))))</f>
      </c>
      <c r="M10" s="14">
        <f>IF(OR($A10="",$C10=""),0,IF((7*($D10="Weekly")+14*($D10="Every 2 weeks"))&gt;0,MAX(0,-INT(($C10-(Paychecks!$B$4+1))/(7*($D10="Weekly")+14*($D10="Every 2 weeks")))-MAX(0,-INT(($C10-Paychecks!$A$4)/(7*($D10="Weekly")+14*($D10="Every 2 weeks"))))),IF((($D10="Monthly")+3*($D10="Quarterly")+12*($D10="Yearly"))&gt;0,IF(((YEAR((Paychecks!$B$4+1))-YEAR($C10))*12+MONTH((Paychecks!$B$4+1))-MONTH($C10))&lt;0,0,INT((((YEAR((Paychecks!$B$4+1))-YEAR($C10))*12+MONTH((Paychecks!$B$4+1))-MONTH($C10))-1)/(($D10="Monthly")+3*($D10="Quarterly")+12*($D10="Yearly")))+1+(MOD(((YEAR((Paychecks!$B$4+1))-YEAR($C10))*12+MONTH((Paychecks!$B$4+1))-MONTH($C10)),(($D10="Monthly")+3*($D10="Quarterly")+12*($D10="Yearly")))=0)*(EDATE($C10,((YEAR((Paychecks!$B$4+1))-YEAR($C10))*12+MONTH((Paychecks!$B$4+1))-MONTH($C10)))&lt;(Paychecks!$B$4+1)))-IF(((YEAR(Paychecks!$A$4)-YEAR($C10))*12+MONTH(Paychecks!$A$4)-MONTH($C10))&lt;0,0,INT((((YEAR(Paychecks!$A$4)-YEAR($C10))*12+MONTH(Paychecks!$A$4)-MONTH($C10))-1)/(($D10="Monthly")+3*($D10="Quarterly")+12*($D10="Yearly")))+1+(MOD(((YEAR(Paychecks!$A$4)-YEAR($C10))*12+MONTH(Paychecks!$A$4)-MONTH($C10)),(($D10="Monthly")+3*($D10="Quarterly")+12*($D10="Yearly")))=0)*(EDATE($C10,((YEAR(Paychecks!$A$4)-YEAR($C10))*12+MONTH(Paychecks!$A$4)-MONTH($C10)))&lt;Paychecks!$A$4)),($C10&gt;=Paychecks!$A$4)*($C10&lt;=Paychecks!$B$4))))</f>
      </c>
      <c r="N10" s="14">
        <f>IF(OR($A10="",$C10=""),0,IF((7*($D10="Weekly")+14*($D10="Every 2 weeks"))&gt;0,MAX(0,-INT(($C10-(Paychecks!$B$5+1))/(7*($D10="Weekly")+14*($D10="Every 2 weeks")))-MAX(0,-INT(($C10-Paychecks!$A$5)/(7*($D10="Weekly")+14*($D10="Every 2 weeks"))))),IF((($D10="Monthly")+3*($D10="Quarterly")+12*($D10="Yearly"))&gt;0,IF(((YEAR((Paychecks!$B$5+1))-YEAR($C10))*12+MONTH((Paychecks!$B$5+1))-MONTH($C10))&lt;0,0,INT((((YEAR((Paychecks!$B$5+1))-YEAR($C10))*12+MONTH((Paychecks!$B$5+1))-MONTH($C10))-1)/(($D10="Monthly")+3*($D10="Quarterly")+12*($D10="Yearly")))+1+(MOD(((YEAR((Paychecks!$B$5+1))-YEAR($C10))*12+MONTH((Paychecks!$B$5+1))-MONTH($C10)),(($D10="Monthly")+3*($D10="Quarterly")+12*($D10="Yearly")))=0)*(EDATE($C10,((YEAR((Paychecks!$B$5+1))-YEAR($C10))*12+MONTH((Paychecks!$B$5+1))-MONTH($C10)))&lt;(Paychecks!$B$5+1)))-IF(((YEAR(Paychecks!$A$5)-YEAR($C10))*12+MONTH(Paychecks!$A$5)-MONTH($C10))&lt;0,0,INT((((YEAR(Paychecks!$A$5)-YEAR($C10))*12+MONTH(Paychecks!$A$5)-MONTH($C10))-1)/(($D10="Monthly")+3*($D10="Quarterly")+12*($D10="Yearly")))+1+(MOD(((YEAR(Paychecks!$A$5)-YEAR($C10))*12+MONTH(Paychecks!$A$5)-MONTH($C10)),(($D10="Monthly")+3*($D10="Quarterly")+12*($D10="Yearly")))=0)*(EDATE($C10,((YEAR(Paychecks!$A$5)-YEAR($C10))*12+MONTH(Paychecks!$A$5)-MONTH($C10)))&lt;Paychecks!$A$5)),($C10&gt;=Paychecks!$A$5)*($C10&lt;=Paychecks!$B$5))))</f>
      </c>
      <c r="O10" s="14">
        <f>IF(OR($A10="",$C10=""),0,IF((7*($D10="Weekly")+14*($D10="Every 2 weeks"))&gt;0,MAX(0,-INT(($C10-(Paychecks!$B$6+1))/(7*($D10="Weekly")+14*($D10="Every 2 weeks")))-MAX(0,-INT(($C10-Paychecks!$A$6)/(7*($D10="Weekly")+14*($D10="Every 2 weeks"))))),IF((($D10="Monthly")+3*($D10="Quarterly")+12*($D10="Yearly"))&gt;0,IF(((YEAR((Paychecks!$B$6+1))-YEAR($C10))*12+MONTH((Paychecks!$B$6+1))-MONTH($C10))&lt;0,0,INT((((YEAR((Paychecks!$B$6+1))-YEAR($C10))*12+MONTH((Paychecks!$B$6+1))-MONTH($C10))-1)/(($D10="Monthly")+3*($D10="Quarterly")+12*($D10="Yearly")))+1+(MOD(((YEAR((Paychecks!$B$6+1))-YEAR($C10))*12+MONTH((Paychecks!$B$6+1))-MONTH($C10)),(($D10="Monthly")+3*($D10="Quarterly")+12*($D10="Yearly")))=0)*(EDATE($C10,((YEAR((Paychecks!$B$6+1))-YEAR($C10))*12+MONTH((Paychecks!$B$6+1))-MONTH($C10)))&lt;(Paychecks!$B$6+1)))-IF(((YEAR(Paychecks!$A$6)-YEAR($C10))*12+MONTH(Paychecks!$A$6)-MONTH($C10))&lt;0,0,INT((((YEAR(Paychecks!$A$6)-YEAR($C10))*12+MONTH(Paychecks!$A$6)-MONTH($C10))-1)/(($D10="Monthly")+3*($D10="Quarterly")+12*($D10="Yearly")))+1+(MOD(((YEAR(Paychecks!$A$6)-YEAR($C10))*12+MONTH(Paychecks!$A$6)-MONTH($C10)),(($D10="Monthly")+3*($D10="Quarterly")+12*($D10="Yearly")))=0)*(EDATE($C10,((YEAR(Paychecks!$A$6)-YEAR($C10))*12+MONTH(Paychecks!$A$6)-MONTH($C10)))&lt;Paychecks!$A$6)),($C10&gt;=Paychecks!$A$6)*($C10&lt;=Paychecks!$B$6))))</f>
      </c>
      <c r="P10" s="14">
        <f>IF(OR($A10="",$C10=""),0,IF((7*($D10="Weekly")+14*($D10="Every 2 weeks"))&gt;0,MAX(0,-INT(($C10-(Paychecks!$B$7+1))/(7*($D10="Weekly")+14*($D10="Every 2 weeks")))-MAX(0,-INT(($C10-Paychecks!$A$7)/(7*($D10="Weekly")+14*($D10="Every 2 weeks"))))),IF((($D10="Monthly")+3*($D10="Quarterly")+12*($D10="Yearly"))&gt;0,IF(((YEAR((Paychecks!$B$7+1))-YEAR($C10))*12+MONTH((Paychecks!$B$7+1))-MONTH($C10))&lt;0,0,INT((((YEAR((Paychecks!$B$7+1))-YEAR($C10))*12+MONTH((Paychecks!$B$7+1))-MONTH($C10))-1)/(($D10="Monthly")+3*($D10="Quarterly")+12*($D10="Yearly")))+1+(MOD(((YEAR((Paychecks!$B$7+1))-YEAR($C10))*12+MONTH((Paychecks!$B$7+1))-MONTH($C10)),(($D10="Monthly")+3*($D10="Quarterly")+12*($D10="Yearly")))=0)*(EDATE($C10,((YEAR((Paychecks!$B$7+1))-YEAR($C10))*12+MONTH((Paychecks!$B$7+1))-MONTH($C10)))&lt;(Paychecks!$B$7+1)))-IF(((YEAR(Paychecks!$A$7)-YEAR($C10))*12+MONTH(Paychecks!$A$7)-MONTH($C10))&lt;0,0,INT((((YEAR(Paychecks!$A$7)-YEAR($C10))*12+MONTH(Paychecks!$A$7)-MONTH($C10))-1)/(($D10="Monthly")+3*($D10="Quarterly")+12*($D10="Yearly")))+1+(MOD(((YEAR(Paychecks!$A$7)-YEAR($C10))*12+MONTH(Paychecks!$A$7)-MONTH($C10)),(($D10="Monthly")+3*($D10="Quarterly")+12*($D10="Yearly")))=0)*(EDATE($C10,((YEAR(Paychecks!$A$7)-YEAR($C10))*12+MONTH(Paychecks!$A$7)-MONTH($C10)))&lt;Paychecks!$A$7)),($C10&gt;=Paychecks!$A$7)*($C10&lt;=Paychecks!$B$7))))</f>
      </c>
      <c r="Q10" s="14">
        <f>IF(OR($A10="",$C10=""),0,IF((7*($D10="Weekly")+14*($D10="Every 2 weeks"))&gt;0,MAX(0,-INT(($C10-(Paychecks!$B$8+1))/(7*($D10="Weekly")+14*($D10="Every 2 weeks")))-MAX(0,-INT(($C10-Paychecks!$A$8)/(7*($D10="Weekly")+14*($D10="Every 2 weeks"))))),IF((($D10="Monthly")+3*($D10="Quarterly")+12*($D10="Yearly"))&gt;0,IF(((YEAR((Paychecks!$B$8+1))-YEAR($C10))*12+MONTH((Paychecks!$B$8+1))-MONTH($C10))&lt;0,0,INT((((YEAR((Paychecks!$B$8+1))-YEAR($C10))*12+MONTH((Paychecks!$B$8+1))-MONTH($C10))-1)/(($D10="Monthly")+3*($D10="Quarterly")+12*($D10="Yearly")))+1+(MOD(((YEAR((Paychecks!$B$8+1))-YEAR($C10))*12+MONTH((Paychecks!$B$8+1))-MONTH($C10)),(($D10="Monthly")+3*($D10="Quarterly")+12*($D10="Yearly")))=0)*(EDATE($C10,((YEAR((Paychecks!$B$8+1))-YEAR($C10))*12+MONTH((Paychecks!$B$8+1))-MONTH($C10)))&lt;(Paychecks!$B$8+1)))-IF(((YEAR(Paychecks!$A$8)-YEAR($C10))*12+MONTH(Paychecks!$A$8)-MONTH($C10))&lt;0,0,INT((((YEAR(Paychecks!$A$8)-YEAR($C10))*12+MONTH(Paychecks!$A$8)-MONTH($C10))-1)/(($D10="Monthly")+3*($D10="Quarterly")+12*($D10="Yearly")))+1+(MOD(((YEAR(Paychecks!$A$8)-YEAR($C10))*12+MONTH(Paychecks!$A$8)-MONTH($C10)),(($D10="Monthly")+3*($D10="Quarterly")+12*($D10="Yearly")))=0)*(EDATE($C10,((YEAR(Paychecks!$A$8)-YEAR($C10))*12+MONTH(Paychecks!$A$8)-MONTH($C10)))&lt;Paychecks!$A$8)),($C10&gt;=Paychecks!$A$8)*($C10&lt;=Paychecks!$B$8))))</f>
      </c>
      <c r="R10" s="14">
        <f>IF(OR($A10="",$C10=""),0,IF((7*($D10="Weekly")+14*($D10="Every 2 weeks"))&gt;0,MAX(0,-INT(($C10-(Paychecks!$B$9+1))/(7*($D10="Weekly")+14*($D10="Every 2 weeks")))-MAX(0,-INT(($C10-Paychecks!$A$9)/(7*($D10="Weekly")+14*($D10="Every 2 weeks"))))),IF((($D10="Monthly")+3*($D10="Quarterly")+12*($D10="Yearly"))&gt;0,IF(((YEAR((Paychecks!$B$9+1))-YEAR($C10))*12+MONTH((Paychecks!$B$9+1))-MONTH($C10))&lt;0,0,INT((((YEAR((Paychecks!$B$9+1))-YEAR($C10))*12+MONTH((Paychecks!$B$9+1))-MONTH($C10))-1)/(($D10="Monthly")+3*($D10="Quarterly")+12*($D10="Yearly")))+1+(MOD(((YEAR((Paychecks!$B$9+1))-YEAR($C10))*12+MONTH((Paychecks!$B$9+1))-MONTH($C10)),(($D10="Monthly")+3*($D10="Quarterly")+12*($D10="Yearly")))=0)*(EDATE($C10,((YEAR((Paychecks!$B$9+1))-YEAR($C10))*12+MONTH((Paychecks!$B$9+1))-MONTH($C10)))&lt;(Paychecks!$B$9+1)))-IF(((YEAR(Paychecks!$A$9)-YEAR($C10))*12+MONTH(Paychecks!$A$9)-MONTH($C10))&lt;0,0,INT((((YEAR(Paychecks!$A$9)-YEAR($C10))*12+MONTH(Paychecks!$A$9)-MONTH($C10))-1)/(($D10="Monthly")+3*($D10="Quarterly")+12*($D10="Yearly")))+1+(MOD(((YEAR(Paychecks!$A$9)-YEAR($C10))*12+MONTH(Paychecks!$A$9)-MONTH($C10)),(($D10="Monthly")+3*($D10="Quarterly")+12*($D10="Yearly")))=0)*(EDATE($C10,((YEAR(Paychecks!$A$9)-YEAR($C10))*12+MONTH(Paychecks!$A$9)-MONTH($C10)))&lt;Paychecks!$A$9)),($C10&gt;=Paychecks!$A$9)*($C10&lt;=Paychecks!$B$9))))</f>
      </c>
    </row>
    <row r="11" spans="1:18" x14ac:dyDescent="0.25">
      <c r="A11" s="2"/>
      <c r="B11" s="11"/>
      <c r="C11" s="9"/>
      <c r="D11" s="2"/>
      <c r="E11" s="2"/>
      <c r="F11" s="2"/>
      <c r="G11" s="2">
        <f>IF(A11="","",IF(F11="Yes","Paid",IF(C11&lt;TODAY(),"Overdue",IF(C11-TODAY()&lt;=HeadsUp,"Due soon",IF(E11="Yes","Autopay","Upcoming")))))</f>
      </c>
      <c r="H11" s="2">
        <f>IF(OR(A11="",F11="Yes"),"",C11-TODAY())</f>
      </c>
      <c r="I11" s="9">
        <f>IF(OR(A11="",C11=""),"",IF(OR(C11&lt;Paychecks!$A$2,C11&gt;Paychecks!$B$9),"",INDEX(Paychecks!$A$2:$A$9,MATCH(C11,Paychecks!$A$2:$A$9,1))))</f>
      </c>
      <c r="J11" s="2"/>
      <c r="K11" s="14">
        <f>IF(OR($A11="",$C11=""),0,IF((7*($D11="Weekly")+14*($D11="Every 2 weeks"))&gt;0,MAX(0,-INT(($C11-(Paychecks!$B$2+1))/(7*($D11="Weekly")+14*($D11="Every 2 weeks")))-MAX(0,-INT(($C11-Paychecks!$A$2)/(7*($D11="Weekly")+14*($D11="Every 2 weeks"))))),IF((($D11="Monthly")+3*($D11="Quarterly")+12*($D11="Yearly"))&gt;0,IF(((YEAR((Paychecks!$B$2+1))-YEAR($C11))*12+MONTH((Paychecks!$B$2+1))-MONTH($C11))&lt;0,0,INT((((YEAR((Paychecks!$B$2+1))-YEAR($C11))*12+MONTH((Paychecks!$B$2+1))-MONTH($C11))-1)/(($D11="Monthly")+3*($D11="Quarterly")+12*($D11="Yearly")))+1+(MOD(((YEAR((Paychecks!$B$2+1))-YEAR($C11))*12+MONTH((Paychecks!$B$2+1))-MONTH($C11)),(($D11="Monthly")+3*($D11="Quarterly")+12*($D11="Yearly")))=0)*(EDATE($C11,((YEAR((Paychecks!$B$2+1))-YEAR($C11))*12+MONTH((Paychecks!$B$2+1))-MONTH($C11)))&lt;(Paychecks!$B$2+1)))-IF(((YEAR(Paychecks!$A$2)-YEAR($C11))*12+MONTH(Paychecks!$A$2)-MONTH($C11))&lt;0,0,INT((((YEAR(Paychecks!$A$2)-YEAR($C11))*12+MONTH(Paychecks!$A$2)-MONTH($C11))-1)/(($D11="Monthly")+3*($D11="Quarterly")+12*($D11="Yearly")))+1+(MOD(((YEAR(Paychecks!$A$2)-YEAR($C11))*12+MONTH(Paychecks!$A$2)-MONTH($C11)),(($D11="Monthly")+3*($D11="Quarterly")+12*($D11="Yearly")))=0)*(EDATE($C11,((YEAR(Paychecks!$A$2)-YEAR($C11))*12+MONTH(Paychecks!$A$2)-MONTH($C11)))&lt;Paychecks!$A$2)),($C11&gt;=Paychecks!$A$2)*($C11&lt;=Paychecks!$B$2))))</f>
      </c>
      <c r="L11" s="14">
        <f>IF(OR($A11="",$C11=""),0,IF((7*($D11="Weekly")+14*($D11="Every 2 weeks"))&gt;0,MAX(0,-INT(($C11-(Paychecks!$B$3+1))/(7*($D11="Weekly")+14*($D11="Every 2 weeks")))-MAX(0,-INT(($C11-Paychecks!$A$3)/(7*($D11="Weekly")+14*($D11="Every 2 weeks"))))),IF((($D11="Monthly")+3*($D11="Quarterly")+12*($D11="Yearly"))&gt;0,IF(((YEAR((Paychecks!$B$3+1))-YEAR($C11))*12+MONTH((Paychecks!$B$3+1))-MONTH($C11))&lt;0,0,INT((((YEAR((Paychecks!$B$3+1))-YEAR($C11))*12+MONTH((Paychecks!$B$3+1))-MONTH($C11))-1)/(($D11="Monthly")+3*($D11="Quarterly")+12*($D11="Yearly")))+1+(MOD(((YEAR((Paychecks!$B$3+1))-YEAR($C11))*12+MONTH((Paychecks!$B$3+1))-MONTH($C11)),(($D11="Monthly")+3*($D11="Quarterly")+12*($D11="Yearly")))=0)*(EDATE($C11,((YEAR((Paychecks!$B$3+1))-YEAR($C11))*12+MONTH((Paychecks!$B$3+1))-MONTH($C11)))&lt;(Paychecks!$B$3+1)))-IF(((YEAR(Paychecks!$A$3)-YEAR($C11))*12+MONTH(Paychecks!$A$3)-MONTH($C11))&lt;0,0,INT((((YEAR(Paychecks!$A$3)-YEAR($C11))*12+MONTH(Paychecks!$A$3)-MONTH($C11))-1)/(($D11="Monthly")+3*($D11="Quarterly")+12*($D11="Yearly")))+1+(MOD(((YEAR(Paychecks!$A$3)-YEAR($C11))*12+MONTH(Paychecks!$A$3)-MONTH($C11)),(($D11="Monthly")+3*($D11="Quarterly")+12*($D11="Yearly")))=0)*(EDATE($C11,((YEAR(Paychecks!$A$3)-YEAR($C11))*12+MONTH(Paychecks!$A$3)-MONTH($C11)))&lt;Paychecks!$A$3)),($C11&gt;=Paychecks!$A$3)*($C11&lt;=Paychecks!$B$3))))</f>
      </c>
      <c r="M11" s="14">
        <f>IF(OR($A11="",$C11=""),0,IF((7*($D11="Weekly")+14*($D11="Every 2 weeks"))&gt;0,MAX(0,-INT(($C11-(Paychecks!$B$4+1))/(7*($D11="Weekly")+14*($D11="Every 2 weeks")))-MAX(0,-INT(($C11-Paychecks!$A$4)/(7*($D11="Weekly")+14*($D11="Every 2 weeks"))))),IF((($D11="Monthly")+3*($D11="Quarterly")+12*($D11="Yearly"))&gt;0,IF(((YEAR((Paychecks!$B$4+1))-YEAR($C11))*12+MONTH((Paychecks!$B$4+1))-MONTH($C11))&lt;0,0,INT((((YEAR((Paychecks!$B$4+1))-YEAR($C11))*12+MONTH((Paychecks!$B$4+1))-MONTH($C11))-1)/(($D11="Monthly")+3*($D11="Quarterly")+12*($D11="Yearly")))+1+(MOD(((YEAR((Paychecks!$B$4+1))-YEAR($C11))*12+MONTH((Paychecks!$B$4+1))-MONTH($C11)),(($D11="Monthly")+3*($D11="Quarterly")+12*($D11="Yearly")))=0)*(EDATE($C11,((YEAR((Paychecks!$B$4+1))-YEAR($C11))*12+MONTH((Paychecks!$B$4+1))-MONTH($C11)))&lt;(Paychecks!$B$4+1)))-IF(((YEAR(Paychecks!$A$4)-YEAR($C11))*12+MONTH(Paychecks!$A$4)-MONTH($C11))&lt;0,0,INT((((YEAR(Paychecks!$A$4)-YEAR($C11))*12+MONTH(Paychecks!$A$4)-MONTH($C11))-1)/(($D11="Monthly")+3*($D11="Quarterly")+12*($D11="Yearly")))+1+(MOD(((YEAR(Paychecks!$A$4)-YEAR($C11))*12+MONTH(Paychecks!$A$4)-MONTH($C11)),(($D11="Monthly")+3*($D11="Quarterly")+12*($D11="Yearly")))=0)*(EDATE($C11,((YEAR(Paychecks!$A$4)-YEAR($C11))*12+MONTH(Paychecks!$A$4)-MONTH($C11)))&lt;Paychecks!$A$4)),($C11&gt;=Paychecks!$A$4)*($C11&lt;=Paychecks!$B$4))))</f>
      </c>
      <c r="N11" s="14">
        <f>IF(OR($A11="",$C11=""),0,IF((7*($D11="Weekly")+14*($D11="Every 2 weeks"))&gt;0,MAX(0,-INT(($C11-(Paychecks!$B$5+1))/(7*($D11="Weekly")+14*($D11="Every 2 weeks")))-MAX(0,-INT(($C11-Paychecks!$A$5)/(7*($D11="Weekly")+14*($D11="Every 2 weeks"))))),IF((($D11="Monthly")+3*($D11="Quarterly")+12*($D11="Yearly"))&gt;0,IF(((YEAR((Paychecks!$B$5+1))-YEAR($C11))*12+MONTH((Paychecks!$B$5+1))-MONTH($C11))&lt;0,0,INT((((YEAR((Paychecks!$B$5+1))-YEAR($C11))*12+MONTH((Paychecks!$B$5+1))-MONTH($C11))-1)/(($D11="Monthly")+3*($D11="Quarterly")+12*($D11="Yearly")))+1+(MOD(((YEAR((Paychecks!$B$5+1))-YEAR($C11))*12+MONTH((Paychecks!$B$5+1))-MONTH($C11)),(($D11="Monthly")+3*($D11="Quarterly")+12*($D11="Yearly")))=0)*(EDATE($C11,((YEAR((Paychecks!$B$5+1))-YEAR($C11))*12+MONTH((Paychecks!$B$5+1))-MONTH($C11)))&lt;(Paychecks!$B$5+1)))-IF(((YEAR(Paychecks!$A$5)-YEAR($C11))*12+MONTH(Paychecks!$A$5)-MONTH($C11))&lt;0,0,INT((((YEAR(Paychecks!$A$5)-YEAR($C11))*12+MONTH(Paychecks!$A$5)-MONTH($C11))-1)/(($D11="Monthly")+3*($D11="Quarterly")+12*($D11="Yearly")))+1+(MOD(((YEAR(Paychecks!$A$5)-YEAR($C11))*12+MONTH(Paychecks!$A$5)-MONTH($C11)),(($D11="Monthly")+3*($D11="Quarterly")+12*($D11="Yearly")))=0)*(EDATE($C11,((YEAR(Paychecks!$A$5)-YEAR($C11))*12+MONTH(Paychecks!$A$5)-MONTH($C11)))&lt;Paychecks!$A$5)),($C11&gt;=Paychecks!$A$5)*($C11&lt;=Paychecks!$B$5))))</f>
      </c>
      <c r="O11" s="14">
        <f>IF(OR($A11="",$C11=""),0,IF((7*($D11="Weekly")+14*($D11="Every 2 weeks"))&gt;0,MAX(0,-INT(($C11-(Paychecks!$B$6+1))/(7*($D11="Weekly")+14*($D11="Every 2 weeks")))-MAX(0,-INT(($C11-Paychecks!$A$6)/(7*($D11="Weekly")+14*($D11="Every 2 weeks"))))),IF((($D11="Monthly")+3*($D11="Quarterly")+12*($D11="Yearly"))&gt;0,IF(((YEAR((Paychecks!$B$6+1))-YEAR($C11))*12+MONTH((Paychecks!$B$6+1))-MONTH($C11))&lt;0,0,INT((((YEAR((Paychecks!$B$6+1))-YEAR($C11))*12+MONTH((Paychecks!$B$6+1))-MONTH($C11))-1)/(($D11="Monthly")+3*($D11="Quarterly")+12*($D11="Yearly")))+1+(MOD(((YEAR((Paychecks!$B$6+1))-YEAR($C11))*12+MONTH((Paychecks!$B$6+1))-MONTH($C11)),(($D11="Monthly")+3*($D11="Quarterly")+12*($D11="Yearly")))=0)*(EDATE($C11,((YEAR((Paychecks!$B$6+1))-YEAR($C11))*12+MONTH((Paychecks!$B$6+1))-MONTH($C11)))&lt;(Paychecks!$B$6+1)))-IF(((YEAR(Paychecks!$A$6)-YEAR($C11))*12+MONTH(Paychecks!$A$6)-MONTH($C11))&lt;0,0,INT((((YEAR(Paychecks!$A$6)-YEAR($C11))*12+MONTH(Paychecks!$A$6)-MONTH($C11))-1)/(($D11="Monthly")+3*($D11="Quarterly")+12*($D11="Yearly")))+1+(MOD(((YEAR(Paychecks!$A$6)-YEAR($C11))*12+MONTH(Paychecks!$A$6)-MONTH($C11)),(($D11="Monthly")+3*($D11="Quarterly")+12*($D11="Yearly")))=0)*(EDATE($C11,((YEAR(Paychecks!$A$6)-YEAR($C11))*12+MONTH(Paychecks!$A$6)-MONTH($C11)))&lt;Paychecks!$A$6)),($C11&gt;=Paychecks!$A$6)*($C11&lt;=Paychecks!$B$6))))</f>
      </c>
      <c r="P11" s="14">
        <f>IF(OR($A11="",$C11=""),0,IF((7*($D11="Weekly")+14*($D11="Every 2 weeks"))&gt;0,MAX(0,-INT(($C11-(Paychecks!$B$7+1))/(7*($D11="Weekly")+14*($D11="Every 2 weeks")))-MAX(0,-INT(($C11-Paychecks!$A$7)/(7*($D11="Weekly")+14*($D11="Every 2 weeks"))))),IF((($D11="Monthly")+3*($D11="Quarterly")+12*($D11="Yearly"))&gt;0,IF(((YEAR((Paychecks!$B$7+1))-YEAR($C11))*12+MONTH((Paychecks!$B$7+1))-MONTH($C11))&lt;0,0,INT((((YEAR((Paychecks!$B$7+1))-YEAR($C11))*12+MONTH((Paychecks!$B$7+1))-MONTH($C11))-1)/(($D11="Monthly")+3*($D11="Quarterly")+12*($D11="Yearly")))+1+(MOD(((YEAR((Paychecks!$B$7+1))-YEAR($C11))*12+MONTH((Paychecks!$B$7+1))-MONTH($C11)),(($D11="Monthly")+3*($D11="Quarterly")+12*($D11="Yearly")))=0)*(EDATE($C11,((YEAR((Paychecks!$B$7+1))-YEAR($C11))*12+MONTH((Paychecks!$B$7+1))-MONTH($C11)))&lt;(Paychecks!$B$7+1)))-IF(((YEAR(Paychecks!$A$7)-YEAR($C11))*12+MONTH(Paychecks!$A$7)-MONTH($C11))&lt;0,0,INT((((YEAR(Paychecks!$A$7)-YEAR($C11))*12+MONTH(Paychecks!$A$7)-MONTH($C11))-1)/(($D11="Monthly")+3*($D11="Quarterly")+12*($D11="Yearly")))+1+(MOD(((YEAR(Paychecks!$A$7)-YEAR($C11))*12+MONTH(Paychecks!$A$7)-MONTH($C11)),(($D11="Monthly")+3*($D11="Quarterly")+12*($D11="Yearly")))=0)*(EDATE($C11,((YEAR(Paychecks!$A$7)-YEAR($C11))*12+MONTH(Paychecks!$A$7)-MONTH($C11)))&lt;Paychecks!$A$7)),($C11&gt;=Paychecks!$A$7)*($C11&lt;=Paychecks!$B$7))))</f>
      </c>
      <c r="Q11" s="14">
        <f>IF(OR($A11="",$C11=""),0,IF((7*($D11="Weekly")+14*($D11="Every 2 weeks"))&gt;0,MAX(0,-INT(($C11-(Paychecks!$B$8+1))/(7*($D11="Weekly")+14*($D11="Every 2 weeks")))-MAX(0,-INT(($C11-Paychecks!$A$8)/(7*($D11="Weekly")+14*($D11="Every 2 weeks"))))),IF((($D11="Monthly")+3*($D11="Quarterly")+12*($D11="Yearly"))&gt;0,IF(((YEAR((Paychecks!$B$8+1))-YEAR($C11))*12+MONTH((Paychecks!$B$8+1))-MONTH($C11))&lt;0,0,INT((((YEAR((Paychecks!$B$8+1))-YEAR($C11))*12+MONTH((Paychecks!$B$8+1))-MONTH($C11))-1)/(($D11="Monthly")+3*($D11="Quarterly")+12*($D11="Yearly")))+1+(MOD(((YEAR((Paychecks!$B$8+1))-YEAR($C11))*12+MONTH((Paychecks!$B$8+1))-MONTH($C11)),(($D11="Monthly")+3*($D11="Quarterly")+12*($D11="Yearly")))=0)*(EDATE($C11,((YEAR((Paychecks!$B$8+1))-YEAR($C11))*12+MONTH((Paychecks!$B$8+1))-MONTH($C11)))&lt;(Paychecks!$B$8+1)))-IF(((YEAR(Paychecks!$A$8)-YEAR($C11))*12+MONTH(Paychecks!$A$8)-MONTH($C11))&lt;0,0,INT((((YEAR(Paychecks!$A$8)-YEAR($C11))*12+MONTH(Paychecks!$A$8)-MONTH($C11))-1)/(($D11="Monthly")+3*($D11="Quarterly")+12*($D11="Yearly")))+1+(MOD(((YEAR(Paychecks!$A$8)-YEAR($C11))*12+MONTH(Paychecks!$A$8)-MONTH($C11)),(($D11="Monthly")+3*($D11="Quarterly")+12*($D11="Yearly")))=0)*(EDATE($C11,((YEAR(Paychecks!$A$8)-YEAR($C11))*12+MONTH(Paychecks!$A$8)-MONTH($C11)))&lt;Paychecks!$A$8)),($C11&gt;=Paychecks!$A$8)*($C11&lt;=Paychecks!$B$8))))</f>
      </c>
      <c r="R11" s="14">
        <f>IF(OR($A11="",$C11=""),0,IF((7*($D11="Weekly")+14*($D11="Every 2 weeks"))&gt;0,MAX(0,-INT(($C11-(Paychecks!$B$9+1))/(7*($D11="Weekly")+14*($D11="Every 2 weeks")))-MAX(0,-INT(($C11-Paychecks!$A$9)/(7*($D11="Weekly")+14*($D11="Every 2 weeks"))))),IF((($D11="Monthly")+3*($D11="Quarterly")+12*($D11="Yearly"))&gt;0,IF(((YEAR((Paychecks!$B$9+1))-YEAR($C11))*12+MONTH((Paychecks!$B$9+1))-MONTH($C11))&lt;0,0,INT((((YEAR((Paychecks!$B$9+1))-YEAR($C11))*12+MONTH((Paychecks!$B$9+1))-MONTH($C11))-1)/(($D11="Monthly")+3*($D11="Quarterly")+12*($D11="Yearly")))+1+(MOD(((YEAR((Paychecks!$B$9+1))-YEAR($C11))*12+MONTH((Paychecks!$B$9+1))-MONTH($C11)),(($D11="Monthly")+3*($D11="Quarterly")+12*($D11="Yearly")))=0)*(EDATE($C11,((YEAR((Paychecks!$B$9+1))-YEAR($C11))*12+MONTH((Paychecks!$B$9+1))-MONTH($C11)))&lt;(Paychecks!$B$9+1)))-IF(((YEAR(Paychecks!$A$9)-YEAR($C11))*12+MONTH(Paychecks!$A$9)-MONTH($C11))&lt;0,0,INT((((YEAR(Paychecks!$A$9)-YEAR($C11))*12+MONTH(Paychecks!$A$9)-MONTH($C11))-1)/(($D11="Monthly")+3*($D11="Quarterly")+12*($D11="Yearly")))+1+(MOD(((YEAR(Paychecks!$A$9)-YEAR($C11))*12+MONTH(Paychecks!$A$9)-MONTH($C11)),(($D11="Monthly")+3*($D11="Quarterly")+12*($D11="Yearly")))=0)*(EDATE($C11,((YEAR(Paychecks!$A$9)-YEAR($C11))*12+MONTH(Paychecks!$A$9)-MONTH($C11)))&lt;Paychecks!$A$9)),($C11&gt;=Paychecks!$A$9)*($C11&lt;=Paychecks!$B$9))))</f>
      </c>
    </row>
    <row r="12" spans="1:18" x14ac:dyDescent="0.25">
      <c r="A12" s="2"/>
      <c r="B12" s="11"/>
      <c r="C12" s="9"/>
      <c r="D12" s="2"/>
      <c r="E12" s="2"/>
      <c r="F12" s="2"/>
      <c r="G12" s="2">
        <f>IF(A12="","",IF(F12="Yes","Paid",IF(C12&lt;TODAY(),"Overdue",IF(C12-TODAY()&lt;=HeadsUp,"Due soon",IF(E12="Yes","Autopay","Upcoming")))))</f>
      </c>
      <c r="H12" s="2">
        <f>IF(OR(A12="",F12="Yes"),"",C12-TODAY())</f>
      </c>
      <c r="I12" s="9">
        <f>IF(OR(A12="",C12=""),"",IF(OR(C12&lt;Paychecks!$A$2,C12&gt;Paychecks!$B$9),"",INDEX(Paychecks!$A$2:$A$9,MATCH(C12,Paychecks!$A$2:$A$9,1))))</f>
      </c>
      <c r="J12" s="2"/>
      <c r="K12" s="14">
        <f>IF(OR($A12="",$C12=""),0,IF((7*($D12="Weekly")+14*($D12="Every 2 weeks"))&gt;0,MAX(0,-INT(($C12-(Paychecks!$B$2+1))/(7*($D12="Weekly")+14*($D12="Every 2 weeks")))-MAX(0,-INT(($C12-Paychecks!$A$2)/(7*($D12="Weekly")+14*($D12="Every 2 weeks"))))),IF((($D12="Monthly")+3*($D12="Quarterly")+12*($D12="Yearly"))&gt;0,IF(((YEAR((Paychecks!$B$2+1))-YEAR($C12))*12+MONTH((Paychecks!$B$2+1))-MONTH($C12))&lt;0,0,INT((((YEAR((Paychecks!$B$2+1))-YEAR($C12))*12+MONTH((Paychecks!$B$2+1))-MONTH($C12))-1)/(($D12="Monthly")+3*($D12="Quarterly")+12*($D12="Yearly")))+1+(MOD(((YEAR((Paychecks!$B$2+1))-YEAR($C12))*12+MONTH((Paychecks!$B$2+1))-MONTH($C12)),(($D12="Monthly")+3*($D12="Quarterly")+12*($D12="Yearly")))=0)*(EDATE($C12,((YEAR((Paychecks!$B$2+1))-YEAR($C12))*12+MONTH((Paychecks!$B$2+1))-MONTH($C12)))&lt;(Paychecks!$B$2+1)))-IF(((YEAR(Paychecks!$A$2)-YEAR($C12))*12+MONTH(Paychecks!$A$2)-MONTH($C12))&lt;0,0,INT((((YEAR(Paychecks!$A$2)-YEAR($C12))*12+MONTH(Paychecks!$A$2)-MONTH($C12))-1)/(($D12="Monthly")+3*($D12="Quarterly")+12*($D12="Yearly")))+1+(MOD(((YEAR(Paychecks!$A$2)-YEAR($C12))*12+MONTH(Paychecks!$A$2)-MONTH($C12)),(($D12="Monthly")+3*($D12="Quarterly")+12*($D12="Yearly")))=0)*(EDATE($C12,((YEAR(Paychecks!$A$2)-YEAR($C12))*12+MONTH(Paychecks!$A$2)-MONTH($C12)))&lt;Paychecks!$A$2)),($C12&gt;=Paychecks!$A$2)*($C12&lt;=Paychecks!$B$2))))</f>
      </c>
      <c r="L12" s="14">
        <f>IF(OR($A12="",$C12=""),0,IF((7*($D12="Weekly")+14*($D12="Every 2 weeks"))&gt;0,MAX(0,-INT(($C12-(Paychecks!$B$3+1))/(7*($D12="Weekly")+14*($D12="Every 2 weeks")))-MAX(0,-INT(($C12-Paychecks!$A$3)/(7*($D12="Weekly")+14*($D12="Every 2 weeks"))))),IF((($D12="Monthly")+3*($D12="Quarterly")+12*($D12="Yearly"))&gt;0,IF(((YEAR((Paychecks!$B$3+1))-YEAR($C12))*12+MONTH((Paychecks!$B$3+1))-MONTH($C12))&lt;0,0,INT((((YEAR((Paychecks!$B$3+1))-YEAR($C12))*12+MONTH((Paychecks!$B$3+1))-MONTH($C12))-1)/(($D12="Monthly")+3*($D12="Quarterly")+12*($D12="Yearly")))+1+(MOD(((YEAR((Paychecks!$B$3+1))-YEAR($C12))*12+MONTH((Paychecks!$B$3+1))-MONTH($C12)),(($D12="Monthly")+3*($D12="Quarterly")+12*($D12="Yearly")))=0)*(EDATE($C12,((YEAR((Paychecks!$B$3+1))-YEAR($C12))*12+MONTH((Paychecks!$B$3+1))-MONTH($C12)))&lt;(Paychecks!$B$3+1)))-IF(((YEAR(Paychecks!$A$3)-YEAR($C12))*12+MONTH(Paychecks!$A$3)-MONTH($C12))&lt;0,0,INT((((YEAR(Paychecks!$A$3)-YEAR($C12))*12+MONTH(Paychecks!$A$3)-MONTH($C12))-1)/(($D12="Monthly")+3*($D12="Quarterly")+12*($D12="Yearly")))+1+(MOD(((YEAR(Paychecks!$A$3)-YEAR($C12))*12+MONTH(Paychecks!$A$3)-MONTH($C12)),(($D12="Monthly")+3*($D12="Quarterly")+12*($D12="Yearly")))=0)*(EDATE($C12,((YEAR(Paychecks!$A$3)-YEAR($C12))*12+MONTH(Paychecks!$A$3)-MONTH($C12)))&lt;Paychecks!$A$3)),($C12&gt;=Paychecks!$A$3)*($C12&lt;=Paychecks!$B$3))))</f>
      </c>
      <c r="M12" s="14">
        <f>IF(OR($A12="",$C12=""),0,IF((7*($D12="Weekly")+14*($D12="Every 2 weeks"))&gt;0,MAX(0,-INT(($C12-(Paychecks!$B$4+1))/(7*($D12="Weekly")+14*($D12="Every 2 weeks")))-MAX(0,-INT(($C12-Paychecks!$A$4)/(7*($D12="Weekly")+14*($D12="Every 2 weeks"))))),IF((($D12="Monthly")+3*($D12="Quarterly")+12*($D12="Yearly"))&gt;0,IF(((YEAR((Paychecks!$B$4+1))-YEAR($C12))*12+MONTH((Paychecks!$B$4+1))-MONTH($C12))&lt;0,0,INT((((YEAR((Paychecks!$B$4+1))-YEAR($C12))*12+MONTH((Paychecks!$B$4+1))-MONTH($C12))-1)/(($D12="Monthly")+3*($D12="Quarterly")+12*($D12="Yearly")))+1+(MOD(((YEAR((Paychecks!$B$4+1))-YEAR($C12))*12+MONTH((Paychecks!$B$4+1))-MONTH($C12)),(($D12="Monthly")+3*($D12="Quarterly")+12*($D12="Yearly")))=0)*(EDATE($C12,((YEAR((Paychecks!$B$4+1))-YEAR($C12))*12+MONTH((Paychecks!$B$4+1))-MONTH($C12)))&lt;(Paychecks!$B$4+1)))-IF(((YEAR(Paychecks!$A$4)-YEAR($C12))*12+MONTH(Paychecks!$A$4)-MONTH($C12))&lt;0,0,INT((((YEAR(Paychecks!$A$4)-YEAR($C12))*12+MONTH(Paychecks!$A$4)-MONTH($C12))-1)/(($D12="Monthly")+3*($D12="Quarterly")+12*($D12="Yearly")))+1+(MOD(((YEAR(Paychecks!$A$4)-YEAR($C12))*12+MONTH(Paychecks!$A$4)-MONTH($C12)),(($D12="Monthly")+3*($D12="Quarterly")+12*($D12="Yearly")))=0)*(EDATE($C12,((YEAR(Paychecks!$A$4)-YEAR($C12))*12+MONTH(Paychecks!$A$4)-MONTH($C12)))&lt;Paychecks!$A$4)),($C12&gt;=Paychecks!$A$4)*($C12&lt;=Paychecks!$B$4))))</f>
      </c>
      <c r="N12" s="14">
        <f>IF(OR($A12="",$C12=""),0,IF((7*($D12="Weekly")+14*($D12="Every 2 weeks"))&gt;0,MAX(0,-INT(($C12-(Paychecks!$B$5+1))/(7*($D12="Weekly")+14*($D12="Every 2 weeks")))-MAX(0,-INT(($C12-Paychecks!$A$5)/(7*($D12="Weekly")+14*($D12="Every 2 weeks"))))),IF((($D12="Monthly")+3*($D12="Quarterly")+12*($D12="Yearly"))&gt;0,IF(((YEAR((Paychecks!$B$5+1))-YEAR($C12))*12+MONTH((Paychecks!$B$5+1))-MONTH($C12))&lt;0,0,INT((((YEAR((Paychecks!$B$5+1))-YEAR($C12))*12+MONTH((Paychecks!$B$5+1))-MONTH($C12))-1)/(($D12="Monthly")+3*($D12="Quarterly")+12*($D12="Yearly")))+1+(MOD(((YEAR((Paychecks!$B$5+1))-YEAR($C12))*12+MONTH((Paychecks!$B$5+1))-MONTH($C12)),(($D12="Monthly")+3*($D12="Quarterly")+12*($D12="Yearly")))=0)*(EDATE($C12,((YEAR((Paychecks!$B$5+1))-YEAR($C12))*12+MONTH((Paychecks!$B$5+1))-MONTH($C12)))&lt;(Paychecks!$B$5+1)))-IF(((YEAR(Paychecks!$A$5)-YEAR($C12))*12+MONTH(Paychecks!$A$5)-MONTH($C12))&lt;0,0,INT((((YEAR(Paychecks!$A$5)-YEAR($C12))*12+MONTH(Paychecks!$A$5)-MONTH($C12))-1)/(($D12="Monthly")+3*($D12="Quarterly")+12*($D12="Yearly")))+1+(MOD(((YEAR(Paychecks!$A$5)-YEAR($C12))*12+MONTH(Paychecks!$A$5)-MONTH($C12)),(($D12="Monthly")+3*($D12="Quarterly")+12*($D12="Yearly")))=0)*(EDATE($C12,((YEAR(Paychecks!$A$5)-YEAR($C12))*12+MONTH(Paychecks!$A$5)-MONTH($C12)))&lt;Paychecks!$A$5)),($C12&gt;=Paychecks!$A$5)*($C12&lt;=Paychecks!$B$5))))</f>
      </c>
      <c r="O12" s="14">
        <f>IF(OR($A12="",$C12=""),0,IF((7*($D12="Weekly")+14*($D12="Every 2 weeks"))&gt;0,MAX(0,-INT(($C12-(Paychecks!$B$6+1))/(7*($D12="Weekly")+14*($D12="Every 2 weeks")))-MAX(0,-INT(($C12-Paychecks!$A$6)/(7*($D12="Weekly")+14*($D12="Every 2 weeks"))))),IF((($D12="Monthly")+3*($D12="Quarterly")+12*($D12="Yearly"))&gt;0,IF(((YEAR((Paychecks!$B$6+1))-YEAR($C12))*12+MONTH((Paychecks!$B$6+1))-MONTH($C12))&lt;0,0,INT((((YEAR((Paychecks!$B$6+1))-YEAR($C12))*12+MONTH((Paychecks!$B$6+1))-MONTH($C12))-1)/(($D12="Monthly")+3*($D12="Quarterly")+12*($D12="Yearly")))+1+(MOD(((YEAR((Paychecks!$B$6+1))-YEAR($C12))*12+MONTH((Paychecks!$B$6+1))-MONTH($C12)),(($D12="Monthly")+3*($D12="Quarterly")+12*($D12="Yearly")))=0)*(EDATE($C12,((YEAR((Paychecks!$B$6+1))-YEAR($C12))*12+MONTH((Paychecks!$B$6+1))-MONTH($C12)))&lt;(Paychecks!$B$6+1)))-IF(((YEAR(Paychecks!$A$6)-YEAR($C12))*12+MONTH(Paychecks!$A$6)-MONTH($C12))&lt;0,0,INT((((YEAR(Paychecks!$A$6)-YEAR($C12))*12+MONTH(Paychecks!$A$6)-MONTH($C12))-1)/(($D12="Monthly")+3*($D12="Quarterly")+12*($D12="Yearly")))+1+(MOD(((YEAR(Paychecks!$A$6)-YEAR($C12))*12+MONTH(Paychecks!$A$6)-MONTH($C12)),(($D12="Monthly")+3*($D12="Quarterly")+12*($D12="Yearly")))=0)*(EDATE($C12,((YEAR(Paychecks!$A$6)-YEAR($C12))*12+MONTH(Paychecks!$A$6)-MONTH($C12)))&lt;Paychecks!$A$6)),($C12&gt;=Paychecks!$A$6)*($C12&lt;=Paychecks!$B$6))))</f>
      </c>
      <c r="P12" s="14">
        <f>IF(OR($A12="",$C12=""),0,IF((7*($D12="Weekly")+14*($D12="Every 2 weeks"))&gt;0,MAX(0,-INT(($C12-(Paychecks!$B$7+1))/(7*($D12="Weekly")+14*($D12="Every 2 weeks")))-MAX(0,-INT(($C12-Paychecks!$A$7)/(7*($D12="Weekly")+14*($D12="Every 2 weeks"))))),IF((($D12="Monthly")+3*($D12="Quarterly")+12*($D12="Yearly"))&gt;0,IF(((YEAR((Paychecks!$B$7+1))-YEAR($C12))*12+MONTH((Paychecks!$B$7+1))-MONTH($C12))&lt;0,0,INT((((YEAR((Paychecks!$B$7+1))-YEAR($C12))*12+MONTH((Paychecks!$B$7+1))-MONTH($C12))-1)/(($D12="Monthly")+3*($D12="Quarterly")+12*($D12="Yearly")))+1+(MOD(((YEAR((Paychecks!$B$7+1))-YEAR($C12))*12+MONTH((Paychecks!$B$7+1))-MONTH($C12)),(($D12="Monthly")+3*($D12="Quarterly")+12*($D12="Yearly")))=0)*(EDATE($C12,((YEAR((Paychecks!$B$7+1))-YEAR($C12))*12+MONTH((Paychecks!$B$7+1))-MONTH($C12)))&lt;(Paychecks!$B$7+1)))-IF(((YEAR(Paychecks!$A$7)-YEAR($C12))*12+MONTH(Paychecks!$A$7)-MONTH($C12))&lt;0,0,INT((((YEAR(Paychecks!$A$7)-YEAR($C12))*12+MONTH(Paychecks!$A$7)-MONTH($C12))-1)/(($D12="Monthly")+3*($D12="Quarterly")+12*($D12="Yearly")))+1+(MOD(((YEAR(Paychecks!$A$7)-YEAR($C12))*12+MONTH(Paychecks!$A$7)-MONTH($C12)),(($D12="Monthly")+3*($D12="Quarterly")+12*($D12="Yearly")))=0)*(EDATE($C12,((YEAR(Paychecks!$A$7)-YEAR($C12))*12+MONTH(Paychecks!$A$7)-MONTH($C12)))&lt;Paychecks!$A$7)),($C12&gt;=Paychecks!$A$7)*($C12&lt;=Paychecks!$B$7))))</f>
      </c>
      <c r="Q12" s="14">
        <f>IF(OR($A12="",$C12=""),0,IF((7*($D12="Weekly")+14*($D12="Every 2 weeks"))&gt;0,MAX(0,-INT(($C12-(Paychecks!$B$8+1))/(7*($D12="Weekly")+14*($D12="Every 2 weeks")))-MAX(0,-INT(($C12-Paychecks!$A$8)/(7*($D12="Weekly")+14*($D12="Every 2 weeks"))))),IF((($D12="Monthly")+3*($D12="Quarterly")+12*($D12="Yearly"))&gt;0,IF(((YEAR((Paychecks!$B$8+1))-YEAR($C12))*12+MONTH((Paychecks!$B$8+1))-MONTH($C12))&lt;0,0,INT((((YEAR((Paychecks!$B$8+1))-YEAR($C12))*12+MONTH((Paychecks!$B$8+1))-MONTH($C12))-1)/(($D12="Monthly")+3*($D12="Quarterly")+12*($D12="Yearly")))+1+(MOD(((YEAR((Paychecks!$B$8+1))-YEAR($C12))*12+MONTH((Paychecks!$B$8+1))-MONTH($C12)),(($D12="Monthly")+3*($D12="Quarterly")+12*($D12="Yearly")))=0)*(EDATE($C12,((YEAR((Paychecks!$B$8+1))-YEAR($C12))*12+MONTH((Paychecks!$B$8+1))-MONTH($C12)))&lt;(Paychecks!$B$8+1)))-IF(((YEAR(Paychecks!$A$8)-YEAR($C12))*12+MONTH(Paychecks!$A$8)-MONTH($C12))&lt;0,0,INT((((YEAR(Paychecks!$A$8)-YEAR($C12))*12+MONTH(Paychecks!$A$8)-MONTH($C12))-1)/(($D12="Monthly")+3*($D12="Quarterly")+12*($D12="Yearly")))+1+(MOD(((YEAR(Paychecks!$A$8)-YEAR($C12))*12+MONTH(Paychecks!$A$8)-MONTH($C12)),(($D12="Monthly")+3*($D12="Quarterly")+12*($D12="Yearly")))=0)*(EDATE($C12,((YEAR(Paychecks!$A$8)-YEAR($C12))*12+MONTH(Paychecks!$A$8)-MONTH($C12)))&lt;Paychecks!$A$8)),($C12&gt;=Paychecks!$A$8)*($C12&lt;=Paychecks!$B$8))))</f>
      </c>
      <c r="R12" s="14">
        <f>IF(OR($A12="",$C12=""),0,IF((7*($D12="Weekly")+14*($D12="Every 2 weeks"))&gt;0,MAX(0,-INT(($C12-(Paychecks!$B$9+1))/(7*($D12="Weekly")+14*($D12="Every 2 weeks")))-MAX(0,-INT(($C12-Paychecks!$A$9)/(7*($D12="Weekly")+14*($D12="Every 2 weeks"))))),IF((($D12="Monthly")+3*($D12="Quarterly")+12*($D12="Yearly"))&gt;0,IF(((YEAR((Paychecks!$B$9+1))-YEAR($C12))*12+MONTH((Paychecks!$B$9+1))-MONTH($C12))&lt;0,0,INT((((YEAR((Paychecks!$B$9+1))-YEAR($C12))*12+MONTH((Paychecks!$B$9+1))-MONTH($C12))-1)/(($D12="Monthly")+3*($D12="Quarterly")+12*($D12="Yearly")))+1+(MOD(((YEAR((Paychecks!$B$9+1))-YEAR($C12))*12+MONTH((Paychecks!$B$9+1))-MONTH($C12)),(($D12="Monthly")+3*($D12="Quarterly")+12*($D12="Yearly")))=0)*(EDATE($C12,((YEAR((Paychecks!$B$9+1))-YEAR($C12))*12+MONTH((Paychecks!$B$9+1))-MONTH($C12)))&lt;(Paychecks!$B$9+1)))-IF(((YEAR(Paychecks!$A$9)-YEAR($C12))*12+MONTH(Paychecks!$A$9)-MONTH($C12))&lt;0,0,INT((((YEAR(Paychecks!$A$9)-YEAR($C12))*12+MONTH(Paychecks!$A$9)-MONTH($C12))-1)/(($D12="Monthly")+3*($D12="Quarterly")+12*($D12="Yearly")))+1+(MOD(((YEAR(Paychecks!$A$9)-YEAR($C12))*12+MONTH(Paychecks!$A$9)-MONTH($C12)),(($D12="Monthly")+3*($D12="Quarterly")+12*($D12="Yearly")))=0)*(EDATE($C12,((YEAR(Paychecks!$A$9)-YEAR($C12))*12+MONTH(Paychecks!$A$9)-MONTH($C12)))&lt;Paychecks!$A$9)),($C12&gt;=Paychecks!$A$9)*($C12&lt;=Paychecks!$B$9))))</f>
      </c>
    </row>
    <row r="13" spans="1:18" x14ac:dyDescent="0.25">
      <c r="A13" s="2"/>
      <c r="B13" s="11"/>
      <c r="C13" s="9"/>
      <c r="D13" s="2"/>
      <c r="E13" s="2"/>
      <c r="F13" s="2"/>
      <c r="G13" s="2">
        <f>IF(A13="","",IF(F13="Yes","Paid",IF(C13&lt;TODAY(),"Overdue",IF(C13-TODAY()&lt;=HeadsUp,"Due soon",IF(E13="Yes","Autopay","Upcoming")))))</f>
      </c>
      <c r="H13" s="2">
        <f>IF(OR(A13="",F13="Yes"),"",C13-TODAY())</f>
      </c>
      <c r="I13" s="9">
        <f>IF(OR(A13="",C13=""),"",IF(OR(C13&lt;Paychecks!$A$2,C13&gt;Paychecks!$B$9),"",INDEX(Paychecks!$A$2:$A$9,MATCH(C13,Paychecks!$A$2:$A$9,1))))</f>
      </c>
      <c r="J13" s="2"/>
      <c r="K13" s="14">
        <f>IF(OR($A13="",$C13=""),0,IF((7*($D13="Weekly")+14*($D13="Every 2 weeks"))&gt;0,MAX(0,-INT(($C13-(Paychecks!$B$2+1))/(7*($D13="Weekly")+14*($D13="Every 2 weeks")))-MAX(0,-INT(($C13-Paychecks!$A$2)/(7*($D13="Weekly")+14*($D13="Every 2 weeks"))))),IF((($D13="Monthly")+3*($D13="Quarterly")+12*($D13="Yearly"))&gt;0,IF(((YEAR((Paychecks!$B$2+1))-YEAR($C13))*12+MONTH((Paychecks!$B$2+1))-MONTH($C13))&lt;0,0,INT((((YEAR((Paychecks!$B$2+1))-YEAR($C13))*12+MONTH((Paychecks!$B$2+1))-MONTH($C13))-1)/(($D13="Monthly")+3*($D13="Quarterly")+12*($D13="Yearly")))+1+(MOD(((YEAR((Paychecks!$B$2+1))-YEAR($C13))*12+MONTH((Paychecks!$B$2+1))-MONTH($C13)),(($D13="Monthly")+3*($D13="Quarterly")+12*($D13="Yearly")))=0)*(EDATE($C13,((YEAR((Paychecks!$B$2+1))-YEAR($C13))*12+MONTH((Paychecks!$B$2+1))-MONTH($C13)))&lt;(Paychecks!$B$2+1)))-IF(((YEAR(Paychecks!$A$2)-YEAR($C13))*12+MONTH(Paychecks!$A$2)-MONTH($C13))&lt;0,0,INT((((YEAR(Paychecks!$A$2)-YEAR($C13))*12+MONTH(Paychecks!$A$2)-MONTH($C13))-1)/(($D13="Monthly")+3*($D13="Quarterly")+12*($D13="Yearly")))+1+(MOD(((YEAR(Paychecks!$A$2)-YEAR($C13))*12+MONTH(Paychecks!$A$2)-MONTH($C13)),(($D13="Monthly")+3*($D13="Quarterly")+12*($D13="Yearly")))=0)*(EDATE($C13,((YEAR(Paychecks!$A$2)-YEAR($C13))*12+MONTH(Paychecks!$A$2)-MONTH($C13)))&lt;Paychecks!$A$2)),($C13&gt;=Paychecks!$A$2)*($C13&lt;=Paychecks!$B$2))))</f>
      </c>
      <c r="L13" s="14">
        <f>IF(OR($A13="",$C13=""),0,IF((7*($D13="Weekly")+14*($D13="Every 2 weeks"))&gt;0,MAX(0,-INT(($C13-(Paychecks!$B$3+1))/(7*($D13="Weekly")+14*($D13="Every 2 weeks")))-MAX(0,-INT(($C13-Paychecks!$A$3)/(7*($D13="Weekly")+14*($D13="Every 2 weeks"))))),IF((($D13="Monthly")+3*($D13="Quarterly")+12*($D13="Yearly"))&gt;0,IF(((YEAR((Paychecks!$B$3+1))-YEAR($C13))*12+MONTH((Paychecks!$B$3+1))-MONTH($C13))&lt;0,0,INT((((YEAR((Paychecks!$B$3+1))-YEAR($C13))*12+MONTH((Paychecks!$B$3+1))-MONTH($C13))-1)/(($D13="Monthly")+3*($D13="Quarterly")+12*($D13="Yearly")))+1+(MOD(((YEAR((Paychecks!$B$3+1))-YEAR($C13))*12+MONTH((Paychecks!$B$3+1))-MONTH($C13)),(($D13="Monthly")+3*($D13="Quarterly")+12*($D13="Yearly")))=0)*(EDATE($C13,((YEAR((Paychecks!$B$3+1))-YEAR($C13))*12+MONTH((Paychecks!$B$3+1))-MONTH($C13)))&lt;(Paychecks!$B$3+1)))-IF(((YEAR(Paychecks!$A$3)-YEAR($C13))*12+MONTH(Paychecks!$A$3)-MONTH($C13))&lt;0,0,INT((((YEAR(Paychecks!$A$3)-YEAR($C13))*12+MONTH(Paychecks!$A$3)-MONTH($C13))-1)/(($D13="Monthly")+3*($D13="Quarterly")+12*($D13="Yearly")))+1+(MOD(((YEAR(Paychecks!$A$3)-YEAR($C13))*12+MONTH(Paychecks!$A$3)-MONTH($C13)),(($D13="Monthly")+3*($D13="Quarterly")+12*($D13="Yearly")))=0)*(EDATE($C13,((YEAR(Paychecks!$A$3)-YEAR($C13))*12+MONTH(Paychecks!$A$3)-MONTH($C13)))&lt;Paychecks!$A$3)),($C13&gt;=Paychecks!$A$3)*($C13&lt;=Paychecks!$B$3))))</f>
      </c>
      <c r="M13" s="14">
        <f>IF(OR($A13="",$C13=""),0,IF((7*($D13="Weekly")+14*($D13="Every 2 weeks"))&gt;0,MAX(0,-INT(($C13-(Paychecks!$B$4+1))/(7*($D13="Weekly")+14*($D13="Every 2 weeks")))-MAX(0,-INT(($C13-Paychecks!$A$4)/(7*($D13="Weekly")+14*($D13="Every 2 weeks"))))),IF((($D13="Monthly")+3*($D13="Quarterly")+12*($D13="Yearly"))&gt;0,IF(((YEAR((Paychecks!$B$4+1))-YEAR($C13))*12+MONTH((Paychecks!$B$4+1))-MONTH($C13))&lt;0,0,INT((((YEAR((Paychecks!$B$4+1))-YEAR($C13))*12+MONTH((Paychecks!$B$4+1))-MONTH($C13))-1)/(($D13="Monthly")+3*($D13="Quarterly")+12*($D13="Yearly")))+1+(MOD(((YEAR((Paychecks!$B$4+1))-YEAR($C13))*12+MONTH((Paychecks!$B$4+1))-MONTH($C13)),(($D13="Monthly")+3*($D13="Quarterly")+12*($D13="Yearly")))=0)*(EDATE($C13,((YEAR((Paychecks!$B$4+1))-YEAR($C13))*12+MONTH((Paychecks!$B$4+1))-MONTH($C13)))&lt;(Paychecks!$B$4+1)))-IF(((YEAR(Paychecks!$A$4)-YEAR($C13))*12+MONTH(Paychecks!$A$4)-MONTH($C13))&lt;0,0,INT((((YEAR(Paychecks!$A$4)-YEAR($C13))*12+MONTH(Paychecks!$A$4)-MONTH($C13))-1)/(($D13="Monthly")+3*($D13="Quarterly")+12*($D13="Yearly")))+1+(MOD(((YEAR(Paychecks!$A$4)-YEAR($C13))*12+MONTH(Paychecks!$A$4)-MONTH($C13)),(($D13="Monthly")+3*($D13="Quarterly")+12*($D13="Yearly")))=0)*(EDATE($C13,((YEAR(Paychecks!$A$4)-YEAR($C13))*12+MONTH(Paychecks!$A$4)-MONTH($C13)))&lt;Paychecks!$A$4)),($C13&gt;=Paychecks!$A$4)*($C13&lt;=Paychecks!$B$4))))</f>
      </c>
      <c r="N13" s="14">
        <f>IF(OR($A13="",$C13=""),0,IF((7*($D13="Weekly")+14*($D13="Every 2 weeks"))&gt;0,MAX(0,-INT(($C13-(Paychecks!$B$5+1))/(7*($D13="Weekly")+14*($D13="Every 2 weeks")))-MAX(0,-INT(($C13-Paychecks!$A$5)/(7*($D13="Weekly")+14*($D13="Every 2 weeks"))))),IF((($D13="Monthly")+3*($D13="Quarterly")+12*($D13="Yearly"))&gt;0,IF(((YEAR((Paychecks!$B$5+1))-YEAR($C13))*12+MONTH((Paychecks!$B$5+1))-MONTH($C13))&lt;0,0,INT((((YEAR((Paychecks!$B$5+1))-YEAR($C13))*12+MONTH((Paychecks!$B$5+1))-MONTH($C13))-1)/(($D13="Monthly")+3*($D13="Quarterly")+12*($D13="Yearly")))+1+(MOD(((YEAR((Paychecks!$B$5+1))-YEAR($C13))*12+MONTH((Paychecks!$B$5+1))-MONTH($C13)),(($D13="Monthly")+3*($D13="Quarterly")+12*($D13="Yearly")))=0)*(EDATE($C13,((YEAR((Paychecks!$B$5+1))-YEAR($C13))*12+MONTH((Paychecks!$B$5+1))-MONTH($C13)))&lt;(Paychecks!$B$5+1)))-IF(((YEAR(Paychecks!$A$5)-YEAR($C13))*12+MONTH(Paychecks!$A$5)-MONTH($C13))&lt;0,0,INT((((YEAR(Paychecks!$A$5)-YEAR($C13))*12+MONTH(Paychecks!$A$5)-MONTH($C13))-1)/(($D13="Monthly")+3*($D13="Quarterly")+12*($D13="Yearly")))+1+(MOD(((YEAR(Paychecks!$A$5)-YEAR($C13))*12+MONTH(Paychecks!$A$5)-MONTH($C13)),(($D13="Monthly")+3*($D13="Quarterly")+12*($D13="Yearly")))=0)*(EDATE($C13,((YEAR(Paychecks!$A$5)-YEAR($C13))*12+MONTH(Paychecks!$A$5)-MONTH($C13)))&lt;Paychecks!$A$5)),($C13&gt;=Paychecks!$A$5)*($C13&lt;=Paychecks!$B$5))))</f>
      </c>
      <c r="O13" s="14">
        <f>IF(OR($A13="",$C13=""),0,IF((7*($D13="Weekly")+14*($D13="Every 2 weeks"))&gt;0,MAX(0,-INT(($C13-(Paychecks!$B$6+1))/(7*($D13="Weekly")+14*($D13="Every 2 weeks")))-MAX(0,-INT(($C13-Paychecks!$A$6)/(7*($D13="Weekly")+14*($D13="Every 2 weeks"))))),IF((($D13="Monthly")+3*($D13="Quarterly")+12*($D13="Yearly"))&gt;0,IF(((YEAR((Paychecks!$B$6+1))-YEAR($C13))*12+MONTH((Paychecks!$B$6+1))-MONTH($C13))&lt;0,0,INT((((YEAR((Paychecks!$B$6+1))-YEAR($C13))*12+MONTH((Paychecks!$B$6+1))-MONTH($C13))-1)/(($D13="Monthly")+3*($D13="Quarterly")+12*($D13="Yearly")))+1+(MOD(((YEAR((Paychecks!$B$6+1))-YEAR($C13))*12+MONTH((Paychecks!$B$6+1))-MONTH($C13)),(($D13="Monthly")+3*($D13="Quarterly")+12*($D13="Yearly")))=0)*(EDATE($C13,((YEAR((Paychecks!$B$6+1))-YEAR($C13))*12+MONTH((Paychecks!$B$6+1))-MONTH($C13)))&lt;(Paychecks!$B$6+1)))-IF(((YEAR(Paychecks!$A$6)-YEAR($C13))*12+MONTH(Paychecks!$A$6)-MONTH($C13))&lt;0,0,INT((((YEAR(Paychecks!$A$6)-YEAR($C13))*12+MONTH(Paychecks!$A$6)-MONTH($C13))-1)/(($D13="Monthly")+3*($D13="Quarterly")+12*($D13="Yearly")))+1+(MOD(((YEAR(Paychecks!$A$6)-YEAR($C13))*12+MONTH(Paychecks!$A$6)-MONTH($C13)),(($D13="Monthly")+3*($D13="Quarterly")+12*($D13="Yearly")))=0)*(EDATE($C13,((YEAR(Paychecks!$A$6)-YEAR($C13))*12+MONTH(Paychecks!$A$6)-MONTH($C13)))&lt;Paychecks!$A$6)),($C13&gt;=Paychecks!$A$6)*($C13&lt;=Paychecks!$B$6))))</f>
      </c>
      <c r="P13" s="14">
        <f>IF(OR($A13="",$C13=""),0,IF((7*($D13="Weekly")+14*($D13="Every 2 weeks"))&gt;0,MAX(0,-INT(($C13-(Paychecks!$B$7+1))/(7*($D13="Weekly")+14*($D13="Every 2 weeks")))-MAX(0,-INT(($C13-Paychecks!$A$7)/(7*($D13="Weekly")+14*($D13="Every 2 weeks"))))),IF((($D13="Monthly")+3*($D13="Quarterly")+12*($D13="Yearly"))&gt;0,IF(((YEAR((Paychecks!$B$7+1))-YEAR($C13))*12+MONTH((Paychecks!$B$7+1))-MONTH($C13))&lt;0,0,INT((((YEAR((Paychecks!$B$7+1))-YEAR($C13))*12+MONTH((Paychecks!$B$7+1))-MONTH($C13))-1)/(($D13="Monthly")+3*($D13="Quarterly")+12*($D13="Yearly")))+1+(MOD(((YEAR((Paychecks!$B$7+1))-YEAR($C13))*12+MONTH((Paychecks!$B$7+1))-MONTH($C13)),(($D13="Monthly")+3*($D13="Quarterly")+12*($D13="Yearly")))=0)*(EDATE($C13,((YEAR((Paychecks!$B$7+1))-YEAR($C13))*12+MONTH((Paychecks!$B$7+1))-MONTH($C13)))&lt;(Paychecks!$B$7+1)))-IF(((YEAR(Paychecks!$A$7)-YEAR($C13))*12+MONTH(Paychecks!$A$7)-MONTH($C13))&lt;0,0,INT((((YEAR(Paychecks!$A$7)-YEAR($C13))*12+MONTH(Paychecks!$A$7)-MONTH($C13))-1)/(($D13="Monthly")+3*($D13="Quarterly")+12*($D13="Yearly")))+1+(MOD(((YEAR(Paychecks!$A$7)-YEAR($C13))*12+MONTH(Paychecks!$A$7)-MONTH($C13)),(($D13="Monthly")+3*($D13="Quarterly")+12*($D13="Yearly")))=0)*(EDATE($C13,((YEAR(Paychecks!$A$7)-YEAR($C13))*12+MONTH(Paychecks!$A$7)-MONTH($C13)))&lt;Paychecks!$A$7)),($C13&gt;=Paychecks!$A$7)*($C13&lt;=Paychecks!$B$7))))</f>
      </c>
      <c r="Q13" s="14">
        <f>IF(OR($A13="",$C13=""),0,IF((7*($D13="Weekly")+14*($D13="Every 2 weeks"))&gt;0,MAX(0,-INT(($C13-(Paychecks!$B$8+1))/(7*($D13="Weekly")+14*($D13="Every 2 weeks")))-MAX(0,-INT(($C13-Paychecks!$A$8)/(7*($D13="Weekly")+14*($D13="Every 2 weeks"))))),IF((($D13="Monthly")+3*($D13="Quarterly")+12*($D13="Yearly"))&gt;0,IF(((YEAR((Paychecks!$B$8+1))-YEAR($C13))*12+MONTH((Paychecks!$B$8+1))-MONTH($C13))&lt;0,0,INT((((YEAR((Paychecks!$B$8+1))-YEAR($C13))*12+MONTH((Paychecks!$B$8+1))-MONTH($C13))-1)/(($D13="Monthly")+3*($D13="Quarterly")+12*($D13="Yearly")))+1+(MOD(((YEAR((Paychecks!$B$8+1))-YEAR($C13))*12+MONTH((Paychecks!$B$8+1))-MONTH($C13)),(($D13="Monthly")+3*($D13="Quarterly")+12*($D13="Yearly")))=0)*(EDATE($C13,((YEAR((Paychecks!$B$8+1))-YEAR($C13))*12+MONTH((Paychecks!$B$8+1))-MONTH($C13)))&lt;(Paychecks!$B$8+1)))-IF(((YEAR(Paychecks!$A$8)-YEAR($C13))*12+MONTH(Paychecks!$A$8)-MONTH($C13))&lt;0,0,INT((((YEAR(Paychecks!$A$8)-YEAR($C13))*12+MONTH(Paychecks!$A$8)-MONTH($C13))-1)/(($D13="Monthly")+3*($D13="Quarterly")+12*($D13="Yearly")))+1+(MOD(((YEAR(Paychecks!$A$8)-YEAR($C13))*12+MONTH(Paychecks!$A$8)-MONTH($C13)),(($D13="Monthly")+3*($D13="Quarterly")+12*($D13="Yearly")))=0)*(EDATE($C13,((YEAR(Paychecks!$A$8)-YEAR($C13))*12+MONTH(Paychecks!$A$8)-MONTH($C13)))&lt;Paychecks!$A$8)),($C13&gt;=Paychecks!$A$8)*($C13&lt;=Paychecks!$B$8))))</f>
      </c>
      <c r="R13" s="14">
        <f>IF(OR($A13="",$C13=""),0,IF((7*($D13="Weekly")+14*($D13="Every 2 weeks"))&gt;0,MAX(0,-INT(($C13-(Paychecks!$B$9+1))/(7*($D13="Weekly")+14*($D13="Every 2 weeks")))-MAX(0,-INT(($C13-Paychecks!$A$9)/(7*($D13="Weekly")+14*($D13="Every 2 weeks"))))),IF((($D13="Monthly")+3*($D13="Quarterly")+12*($D13="Yearly"))&gt;0,IF(((YEAR((Paychecks!$B$9+1))-YEAR($C13))*12+MONTH((Paychecks!$B$9+1))-MONTH($C13))&lt;0,0,INT((((YEAR((Paychecks!$B$9+1))-YEAR($C13))*12+MONTH((Paychecks!$B$9+1))-MONTH($C13))-1)/(($D13="Monthly")+3*($D13="Quarterly")+12*($D13="Yearly")))+1+(MOD(((YEAR((Paychecks!$B$9+1))-YEAR($C13))*12+MONTH((Paychecks!$B$9+1))-MONTH($C13)),(($D13="Monthly")+3*($D13="Quarterly")+12*($D13="Yearly")))=0)*(EDATE($C13,((YEAR((Paychecks!$B$9+1))-YEAR($C13))*12+MONTH((Paychecks!$B$9+1))-MONTH($C13)))&lt;(Paychecks!$B$9+1)))-IF(((YEAR(Paychecks!$A$9)-YEAR($C13))*12+MONTH(Paychecks!$A$9)-MONTH($C13))&lt;0,0,INT((((YEAR(Paychecks!$A$9)-YEAR($C13))*12+MONTH(Paychecks!$A$9)-MONTH($C13))-1)/(($D13="Monthly")+3*($D13="Quarterly")+12*($D13="Yearly")))+1+(MOD(((YEAR(Paychecks!$A$9)-YEAR($C13))*12+MONTH(Paychecks!$A$9)-MONTH($C13)),(($D13="Monthly")+3*($D13="Quarterly")+12*($D13="Yearly")))=0)*(EDATE($C13,((YEAR(Paychecks!$A$9)-YEAR($C13))*12+MONTH(Paychecks!$A$9)-MONTH($C13)))&lt;Paychecks!$A$9)),($C13&gt;=Paychecks!$A$9)*($C13&lt;=Paychecks!$B$9))))</f>
      </c>
    </row>
    <row r="14" spans="1:18" x14ac:dyDescent="0.25">
      <c r="A14" s="2"/>
      <c r="B14" s="11"/>
      <c r="C14" s="9"/>
      <c r="D14" s="2"/>
      <c r="E14" s="2"/>
      <c r="F14" s="2"/>
      <c r="G14" s="2">
        <f>IF(A14="","",IF(F14="Yes","Paid",IF(C14&lt;TODAY(),"Overdue",IF(C14-TODAY()&lt;=HeadsUp,"Due soon",IF(E14="Yes","Autopay","Upcoming")))))</f>
      </c>
      <c r="H14" s="2">
        <f>IF(OR(A14="",F14="Yes"),"",C14-TODAY())</f>
      </c>
      <c r="I14" s="9">
        <f>IF(OR(A14="",C14=""),"",IF(OR(C14&lt;Paychecks!$A$2,C14&gt;Paychecks!$B$9),"",INDEX(Paychecks!$A$2:$A$9,MATCH(C14,Paychecks!$A$2:$A$9,1))))</f>
      </c>
      <c r="J14" s="2"/>
      <c r="K14" s="14">
        <f>IF(OR($A14="",$C14=""),0,IF((7*($D14="Weekly")+14*($D14="Every 2 weeks"))&gt;0,MAX(0,-INT(($C14-(Paychecks!$B$2+1))/(7*($D14="Weekly")+14*($D14="Every 2 weeks")))-MAX(0,-INT(($C14-Paychecks!$A$2)/(7*($D14="Weekly")+14*($D14="Every 2 weeks"))))),IF((($D14="Monthly")+3*($D14="Quarterly")+12*($D14="Yearly"))&gt;0,IF(((YEAR((Paychecks!$B$2+1))-YEAR($C14))*12+MONTH((Paychecks!$B$2+1))-MONTH($C14))&lt;0,0,INT((((YEAR((Paychecks!$B$2+1))-YEAR($C14))*12+MONTH((Paychecks!$B$2+1))-MONTH($C14))-1)/(($D14="Monthly")+3*($D14="Quarterly")+12*($D14="Yearly")))+1+(MOD(((YEAR((Paychecks!$B$2+1))-YEAR($C14))*12+MONTH((Paychecks!$B$2+1))-MONTH($C14)),(($D14="Monthly")+3*($D14="Quarterly")+12*($D14="Yearly")))=0)*(EDATE($C14,((YEAR((Paychecks!$B$2+1))-YEAR($C14))*12+MONTH((Paychecks!$B$2+1))-MONTH($C14)))&lt;(Paychecks!$B$2+1)))-IF(((YEAR(Paychecks!$A$2)-YEAR($C14))*12+MONTH(Paychecks!$A$2)-MONTH($C14))&lt;0,0,INT((((YEAR(Paychecks!$A$2)-YEAR($C14))*12+MONTH(Paychecks!$A$2)-MONTH($C14))-1)/(($D14="Monthly")+3*($D14="Quarterly")+12*($D14="Yearly")))+1+(MOD(((YEAR(Paychecks!$A$2)-YEAR($C14))*12+MONTH(Paychecks!$A$2)-MONTH($C14)),(($D14="Monthly")+3*($D14="Quarterly")+12*($D14="Yearly")))=0)*(EDATE($C14,((YEAR(Paychecks!$A$2)-YEAR($C14))*12+MONTH(Paychecks!$A$2)-MONTH($C14)))&lt;Paychecks!$A$2)),($C14&gt;=Paychecks!$A$2)*($C14&lt;=Paychecks!$B$2))))</f>
      </c>
      <c r="L14" s="14">
        <f>IF(OR($A14="",$C14=""),0,IF((7*($D14="Weekly")+14*($D14="Every 2 weeks"))&gt;0,MAX(0,-INT(($C14-(Paychecks!$B$3+1))/(7*($D14="Weekly")+14*($D14="Every 2 weeks")))-MAX(0,-INT(($C14-Paychecks!$A$3)/(7*($D14="Weekly")+14*($D14="Every 2 weeks"))))),IF((($D14="Monthly")+3*($D14="Quarterly")+12*($D14="Yearly"))&gt;0,IF(((YEAR((Paychecks!$B$3+1))-YEAR($C14))*12+MONTH((Paychecks!$B$3+1))-MONTH($C14))&lt;0,0,INT((((YEAR((Paychecks!$B$3+1))-YEAR($C14))*12+MONTH((Paychecks!$B$3+1))-MONTH($C14))-1)/(($D14="Monthly")+3*($D14="Quarterly")+12*($D14="Yearly")))+1+(MOD(((YEAR((Paychecks!$B$3+1))-YEAR($C14))*12+MONTH((Paychecks!$B$3+1))-MONTH($C14)),(($D14="Monthly")+3*($D14="Quarterly")+12*($D14="Yearly")))=0)*(EDATE($C14,((YEAR((Paychecks!$B$3+1))-YEAR($C14))*12+MONTH((Paychecks!$B$3+1))-MONTH($C14)))&lt;(Paychecks!$B$3+1)))-IF(((YEAR(Paychecks!$A$3)-YEAR($C14))*12+MONTH(Paychecks!$A$3)-MONTH($C14))&lt;0,0,INT((((YEAR(Paychecks!$A$3)-YEAR($C14))*12+MONTH(Paychecks!$A$3)-MONTH($C14))-1)/(($D14="Monthly")+3*($D14="Quarterly")+12*($D14="Yearly")))+1+(MOD(((YEAR(Paychecks!$A$3)-YEAR($C14))*12+MONTH(Paychecks!$A$3)-MONTH($C14)),(($D14="Monthly")+3*($D14="Quarterly")+12*($D14="Yearly")))=0)*(EDATE($C14,((YEAR(Paychecks!$A$3)-YEAR($C14))*12+MONTH(Paychecks!$A$3)-MONTH($C14)))&lt;Paychecks!$A$3)),($C14&gt;=Paychecks!$A$3)*($C14&lt;=Paychecks!$B$3))))</f>
      </c>
      <c r="M14" s="14">
        <f>IF(OR($A14="",$C14=""),0,IF((7*($D14="Weekly")+14*($D14="Every 2 weeks"))&gt;0,MAX(0,-INT(($C14-(Paychecks!$B$4+1))/(7*($D14="Weekly")+14*($D14="Every 2 weeks")))-MAX(0,-INT(($C14-Paychecks!$A$4)/(7*($D14="Weekly")+14*($D14="Every 2 weeks"))))),IF((($D14="Monthly")+3*($D14="Quarterly")+12*($D14="Yearly"))&gt;0,IF(((YEAR((Paychecks!$B$4+1))-YEAR($C14))*12+MONTH((Paychecks!$B$4+1))-MONTH($C14))&lt;0,0,INT((((YEAR((Paychecks!$B$4+1))-YEAR($C14))*12+MONTH((Paychecks!$B$4+1))-MONTH($C14))-1)/(($D14="Monthly")+3*($D14="Quarterly")+12*($D14="Yearly")))+1+(MOD(((YEAR((Paychecks!$B$4+1))-YEAR($C14))*12+MONTH((Paychecks!$B$4+1))-MONTH($C14)),(($D14="Monthly")+3*($D14="Quarterly")+12*($D14="Yearly")))=0)*(EDATE($C14,((YEAR((Paychecks!$B$4+1))-YEAR($C14))*12+MONTH((Paychecks!$B$4+1))-MONTH($C14)))&lt;(Paychecks!$B$4+1)))-IF(((YEAR(Paychecks!$A$4)-YEAR($C14))*12+MONTH(Paychecks!$A$4)-MONTH($C14))&lt;0,0,INT((((YEAR(Paychecks!$A$4)-YEAR($C14))*12+MONTH(Paychecks!$A$4)-MONTH($C14))-1)/(($D14="Monthly")+3*($D14="Quarterly")+12*($D14="Yearly")))+1+(MOD(((YEAR(Paychecks!$A$4)-YEAR($C14))*12+MONTH(Paychecks!$A$4)-MONTH($C14)),(($D14="Monthly")+3*($D14="Quarterly")+12*($D14="Yearly")))=0)*(EDATE($C14,((YEAR(Paychecks!$A$4)-YEAR($C14))*12+MONTH(Paychecks!$A$4)-MONTH($C14)))&lt;Paychecks!$A$4)),($C14&gt;=Paychecks!$A$4)*($C14&lt;=Paychecks!$B$4))))</f>
      </c>
      <c r="N14" s="14">
        <f>IF(OR($A14="",$C14=""),0,IF((7*($D14="Weekly")+14*($D14="Every 2 weeks"))&gt;0,MAX(0,-INT(($C14-(Paychecks!$B$5+1))/(7*($D14="Weekly")+14*($D14="Every 2 weeks")))-MAX(0,-INT(($C14-Paychecks!$A$5)/(7*($D14="Weekly")+14*($D14="Every 2 weeks"))))),IF((($D14="Monthly")+3*($D14="Quarterly")+12*($D14="Yearly"))&gt;0,IF(((YEAR((Paychecks!$B$5+1))-YEAR($C14))*12+MONTH((Paychecks!$B$5+1))-MONTH($C14))&lt;0,0,INT((((YEAR((Paychecks!$B$5+1))-YEAR($C14))*12+MONTH((Paychecks!$B$5+1))-MONTH($C14))-1)/(($D14="Monthly")+3*($D14="Quarterly")+12*($D14="Yearly")))+1+(MOD(((YEAR((Paychecks!$B$5+1))-YEAR($C14))*12+MONTH((Paychecks!$B$5+1))-MONTH($C14)),(($D14="Monthly")+3*($D14="Quarterly")+12*($D14="Yearly")))=0)*(EDATE($C14,((YEAR((Paychecks!$B$5+1))-YEAR($C14))*12+MONTH((Paychecks!$B$5+1))-MONTH($C14)))&lt;(Paychecks!$B$5+1)))-IF(((YEAR(Paychecks!$A$5)-YEAR($C14))*12+MONTH(Paychecks!$A$5)-MONTH($C14))&lt;0,0,INT((((YEAR(Paychecks!$A$5)-YEAR($C14))*12+MONTH(Paychecks!$A$5)-MONTH($C14))-1)/(($D14="Monthly")+3*($D14="Quarterly")+12*($D14="Yearly")))+1+(MOD(((YEAR(Paychecks!$A$5)-YEAR($C14))*12+MONTH(Paychecks!$A$5)-MONTH($C14)),(($D14="Monthly")+3*($D14="Quarterly")+12*($D14="Yearly")))=0)*(EDATE($C14,((YEAR(Paychecks!$A$5)-YEAR($C14))*12+MONTH(Paychecks!$A$5)-MONTH($C14)))&lt;Paychecks!$A$5)),($C14&gt;=Paychecks!$A$5)*($C14&lt;=Paychecks!$B$5))))</f>
      </c>
      <c r="O14" s="14">
        <f>IF(OR($A14="",$C14=""),0,IF((7*($D14="Weekly")+14*($D14="Every 2 weeks"))&gt;0,MAX(0,-INT(($C14-(Paychecks!$B$6+1))/(7*($D14="Weekly")+14*($D14="Every 2 weeks")))-MAX(0,-INT(($C14-Paychecks!$A$6)/(7*($D14="Weekly")+14*($D14="Every 2 weeks"))))),IF((($D14="Monthly")+3*($D14="Quarterly")+12*($D14="Yearly"))&gt;0,IF(((YEAR((Paychecks!$B$6+1))-YEAR($C14))*12+MONTH((Paychecks!$B$6+1))-MONTH($C14))&lt;0,0,INT((((YEAR((Paychecks!$B$6+1))-YEAR($C14))*12+MONTH((Paychecks!$B$6+1))-MONTH($C14))-1)/(($D14="Monthly")+3*($D14="Quarterly")+12*($D14="Yearly")))+1+(MOD(((YEAR((Paychecks!$B$6+1))-YEAR($C14))*12+MONTH((Paychecks!$B$6+1))-MONTH($C14)),(($D14="Monthly")+3*($D14="Quarterly")+12*($D14="Yearly")))=0)*(EDATE($C14,((YEAR((Paychecks!$B$6+1))-YEAR($C14))*12+MONTH((Paychecks!$B$6+1))-MONTH($C14)))&lt;(Paychecks!$B$6+1)))-IF(((YEAR(Paychecks!$A$6)-YEAR($C14))*12+MONTH(Paychecks!$A$6)-MONTH($C14))&lt;0,0,INT((((YEAR(Paychecks!$A$6)-YEAR($C14))*12+MONTH(Paychecks!$A$6)-MONTH($C14))-1)/(($D14="Monthly")+3*($D14="Quarterly")+12*($D14="Yearly")))+1+(MOD(((YEAR(Paychecks!$A$6)-YEAR($C14))*12+MONTH(Paychecks!$A$6)-MONTH($C14)),(($D14="Monthly")+3*($D14="Quarterly")+12*($D14="Yearly")))=0)*(EDATE($C14,((YEAR(Paychecks!$A$6)-YEAR($C14))*12+MONTH(Paychecks!$A$6)-MONTH($C14)))&lt;Paychecks!$A$6)),($C14&gt;=Paychecks!$A$6)*($C14&lt;=Paychecks!$B$6))))</f>
      </c>
      <c r="P14" s="14">
        <f>IF(OR($A14="",$C14=""),0,IF((7*($D14="Weekly")+14*($D14="Every 2 weeks"))&gt;0,MAX(0,-INT(($C14-(Paychecks!$B$7+1))/(7*($D14="Weekly")+14*($D14="Every 2 weeks")))-MAX(0,-INT(($C14-Paychecks!$A$7)/(7*($D14="Weekly")+14*($D14="Every 2 weeks"))))),IF((($D14="Monthly")+3*($D14="Quarterly")+12*($D14="Yearly"))&gt;0,IF(((YEAR((Paychecks!$B$7+1))-YEAR($C14))*12+MONTH((Paychecks!$B$7+1))-MONTH($C14))&lt;0,0,INT((((YEAR((Paychecks!$B$7+1))-YEAR($C14))*12+MONTH((Paychecks!$B$7+1))-MONTH($C14))-1)/(($D14="Monthly")+3*($D14="Quarterly")+12*($D14="Yearly")))+1+(MOD(((YEAR((Paychecks!$B$7+1))-YEAR($C14))*12+MONTH((Paychecks!$B$7+1))-MONTH($C14)),(($D14="Monthly")+3*($D14="Quarterly")+12*($D14="Yearly")))=0)*(EDATE($C14,((YEAR((Paychecks!$B$7+1))-YEAR($C14))*12+MONTH((Paychecks!$B$7+1))-MONTH($C14)))&lt;(Paychecks!$B$7+1)))-IF(((YEAR(Paychecks!$A$7)-YEAR($C14))*12+MONTH(Paychecks!$A$7)-MONTH($C14))&lt;0,0,INT((((YEAR(Paychecks!$A$7)-YEAR($C14))*12+MONTH(Paychecks!$A$7)-MONTH($C14))-1)/(($D14="Monthly")+3*($D14="Quarterly")+12*($D14="Yearly")))+1+(MOD(((YEAR(Paychecks!$A$7)-YEAR($C14))*12+MONTH(Paychecks!$A$7)-MONTH($C14)),(($D14="Monthly")+3*($D14="Quarterly")+12*($D14="Yearly")))=0)*(EDATE($C14,((YEAR(Paychecks!$A$7)-YEAR($C14))*12+MONTH(Paychecks!$A$7)-MONTH($C14)))&lt;Paychecks!$A$7)),($C14&gt;=Paychecks!$A$7)*($C14&lt;=Paychecks!$B$7))))</f>
      </c>
      <c r="Q14" s="14">
        <f>IF(OR($A14="",$C14=""),0,IF((7*($D14="Weekly")+14*($D14="Every 2 weeks"))&gt;0,MAX(0,-INT(($C14-(Paychecks!$B$8+1))/(7*($D14="Weekly")+14*($D14="Every 2 weeks")))-MAX(0,-INT(($C14-Paychecks!$A$8)/(7*($D14="Weekly")+14*($D14="Every 2 weeks"))))),IF((($D14="Monthly")+3*($D14="Quarterly")+12*($D14="Yearly"))&gt;0,IF(((YEAR((Paychecks!$B$8+1))-YEAR($C14))*12+MONTH((Paychecks!$B$8+1))-MONTH($C14))&lt;0,0,INT((((YEAR((Paychecks!$B$8+1))-YEAR($C14))*12+MONTH((Paychecks!$B$8+1))-MONTH($C14))-1)/(($D14="Monthly")+3*($D14="Quarterly")+12*($D14="Yearly")))+1+(MOD(((YEAR((Paychecks!$B$8+1))-YEAR($C14))*12+MONTH((Paychecks!$B$8+1))-MONTH($C14)),(($D14="Monthly")+3*($D14="Quarterly")+12*($D14="Yearly")))=0)*(EDATE($C14,((YEAR((Paychecks!$B$8+1))-YEAR($C14))*12+MONTH((Paychecks!$B$8+1))-MONTH($C14)))&lt;(Paychecks!$B$8+1)))-IF(((YEAR(Paychecks!$A$8)-YEAR($C14))*12+MONTH(Paychecks!$A$8)-MONTH($C14))&lt;0,0,INT((((YEAR(Paychecks!$A$8)-YEAR($C14))*12+MONTH(Paychecks!$A$8)-MONTH($C14))-1)/(($D14="Monthly")+3*($D14="Quarterly")+12*($D14="Yearly")))+1+(MOD(((YEAR(Paychecks!$A$8)-YEAR($C14))*12+MONTH(Paychecks!$A$8)-MONTH($C14)),(($D14="Monthly")+3*($D14="Quarterly")+12*($D14="Yearly")))=0)*(EDATE($C14,((YEAR(Paychecks!$A$8)-YEAR($C14))*12+MONTH(Paychecks!$A$8)-MONTH($C14)))&lt;Paychecks!$A$8)),($C14&gt;=Paychecks!$A$8)*($C14&lt;=Paychecks!$B$8))))</f>
      </c>
      <c r="R14" s="14">
        <f>IF(OR($A14="",$C14=""),0,IF((7*($D14="Weekly")+14*($D14="Every 2 weeks"))&gt;0,MAX(0,-INT(($C14-(Paychecks!$B$9+1))/(7*($D14="Weekly")+14*($D14="Every 2 weeks")))-MAX(0,-INT(($C14-Paychecks!$A$9)/(7*($D14="Weekly")+14*($D14="Every 2 weeks"))))),IF((($D14="Monthly")+3*($D14="Quarterly")+12*($D14="Yearly"))&gt;0,IF(((YEAR((Paychecks!$B$9+1))-YEAR($C14))*12+MONTH((Paychecks!$B$9+1))-MONTH($C14))&lt;0,0,INT((((YEAR((Paychecks!$B$9+1))-YEAR($C14))*12+MONTH((Paychecks!$B$9+1))-MONTH($C14))-1)/(($D14="Monthly")+3*($D14="Quarterly")+12*($D14="Yearly")))+1+(MOD(((YEAR((Paychecks!$B$9+1))-YEAR($C14))*12+MONTH((Paychecks!$B$9+1))-MONTH($C14)),(($D14="Monthly")+3*($D14="Quarterly")+12*($D14="Yearly")))=0)*(EDATE($C14,((YEAR((Paychecks!$B$9+1))-YEAR($C14))*12+MONTH((Paychecks!$B$9+1))-MONTH($C14)))&lt;(Paychecks!$B$9+1)))-IF(((YEAR(Paychecks!$A$9)-YEAR($C14))*12+MONTH(Paychecks!$A$9)-MONTH($C14))&lt;0,0,INT((((YEAR(Paychecks!$A$9)-YEAR($C14))*12+MONTH(Paychecks!$A$9)-MONTH($C14))-1)/(($D14="Monthly")+3*($D14="Quarterly")+12*($D14="Yearly")))+1+(MOD(((YEAR(Paychecks!$A$9)-YEAR($C14))*12+MONTH(Paychecks!$A$9)-MONTH($C14)),(($D14="Monthly")+3*($D14="Quarterly")+12*($D14="Yearly")))=0)*(EDATE($C14,((YEAR(Paychecks!$A$9)-YEAR($C14))*12+MONTH(Paychecks!$A$9)-MONTH($C14)))&lt;Paychecks!$A$9)),($C14&gt;=Paychecks!$A$9)*($C14&lt;=Paychecks!$B$9))))</f>
      </c>
    </row>
    <row r="15" spans="1:18" x14ac:dyDescent="0.25">
      <c r="A15" s="2"/>
      <c r="B15" s="11"/>
      <c r="C15" s="9"/>
      <c r="D15" s="2"/>
      <c r="E15" s="2"/>
      <c r="F15" s="2"/>
      <c r="G15" s="2">
        <f>IF(A15="","",IF(F15="Yes","Paid",IF(C15&lt;TODAY(),"Overdue",IF(C15-TODAY()&lt;=HeadsUp,"Due soon",IF(E15="Yes","Autopay","Upcoming")))))</f>
      </c>
      <c r="H15" s="2">
        <f>IF(OR(A15="",F15="Yes"),"",C15-TODAY())</f>
      </c>
      <c r="I15" s="9">
        <f>IF(OR(A15="",C15=""),"",IF(OR(C15&lt;Paychecks!$A$2,C15&gt;Paychecks!$B$9),"",INDEX(Paychecks!$A$2:$A$9,MATCH(C15,Paychecks!$A$2:$A$9,1))))</f>
      </c>
      <c r="J15" s="2"/>
      <c r="K15" s="14">
        <f>IF(OR($A15="",$C15=""),0,IF((7*($D15="Weekly")+14*($D15="Every 2 weeks"))&gt;0,MAX(0,-INT(($C15-(Paychecks!$B$2+1))/(7*($D15="Weekly")+14*($D15="Every 2 weeks")))-MAX(0,-INT(($C15-Paychecks!$A$2)/(7*($D15="Weekly")+14*($D15="Every 2 weeks"))))),IF((($D15="Monthly")+3*($D15="Quarterly")+12*($D15="Yearly"))&gt;0,IF(((YEAR((Paychecks!$B$2+1))-YEAR($C15))*12+MONTH((Paychecks!$B$2+1))-MONTH($C15))&lt;0,0,INT((((YEAR((Paychecks!$B$2+1))-YEAR($C15))*12+MONTH((Paychecks!$B$2+1))-MONTH($C15))-1)/(($D15="Monthly")+3*($D15="Quarterly")+12*($D15="Yearly")))+1+(MOD(((YEAR((Paychecks!$B$2+1))-YEAR($C15))*12+MONTH((Paychecks!$B$2+1))-MONTH($C15)),(($D15="Monthly")+3*($D15="Quarterly")+12*($D15="Yearly")))=0)*(EDATE($C15,((YEAR((Paychecks!$B$2+1))-YEAR($C15))*12+MONTH((Paychecks!$B$2+1))-MONTH($C15)))&lt;(Paychecks!$B$2+1)))-IF(((YEAR(Paychecks!$A$2)-YEAR($C15))*12+MONTH(Paychecks!$A$2)-MONTH($C15))&lt;0,0,INT((((YEAR(Paychecks!$A$2)-YEAR($C15))*12+MONTH(Paychecks!$A$2)-MONTH($C15))-1)/(($D15="Monthly")+3*($D15="Quarterly")+12*($D15="Yearly")))+1+(MOD(((YEAR(Paychecks!$A$2)-YEAR($C15))*12+MONTH(Paychecks!$A$2)-MONTH($C15)),(($D15="Monthly")+3*($D15="Quarterly")+12*($D15="Yearly")))=0)*(EDATE($C15,((YEAR(Paychecks!$A$2)-YEAR($C15))*12+MONTH(Paychecks!$A$2)-MONTH($C15)))&lt;Paychecks!$A$2)),($C15&gt;=Paychecks!$A$2)*($C15&lt;=Paychecks!$B$2))))</f>
      </c>
      <c r="L15" s="14">
        <f>IF(OR($A15="",$C15=""),0,IF((7*($D15="Weekly")+14*($D15="Every 2 weeks"))&gt;0,MAX(0,-INT(($C15-(Paychecks!$B$3+1))/(7*($D15="Weekly")+14*($D15="Every 2 weeks")))-MAX(0,-INT(($C15-Paychecks!$A$3)/(7*($D15="Weekly")+14*($D15="Every 2 weeks"))))),IF((($D15="Monthly")+3*($D15="Quarterly")+12*($D15="Yearly"))&gt;0,IF(((YEAR((Paychecks!$B$3+1))-YEAR($C15))*12+MONTH((Paychecks!$B$3+1))-MONTH($C15))&lt;0,0,INT((((YEAR((Paychecks!$B$3+1))-YEAR($C15))*12+MONTH((Paychecks!$B$3+1))-MONTH($C15))-1)/(($D15="Monthly")+3*($D15="Quarterly")+12*($D15="Yearly")))+1+(MOD(((YEAR((Paychecks!$B$3+1))-YEAR($C15))*12+MONTH((Paychecks!$B$3+1))-MONTH($C15)),(($D15="Monthly")+3*($D15="Quarterly")+12*($D15="Yearly")))=0)*(EDATE($C15,((YEAR((Paychecks!$B$3+1))-YEAR($C15))*12+MONTH((Paychecks!$B$3+1))-MONTH($C15)))&lt;(Paychecks!$B$3+1)))-IF(((YEAR(Paychecks!$A$3)-YEAR($C15))*12+MONTH(Paychecks!$A$3)-MONTH($C15))&lt;0,0,INT((((YEAR(Paychecks!$A$3)-YEAR($C15))*12+MONTH(Paychecks!$A$3)-MONTH($C15))-1)/(($D15="Monthly")+3*($D15="Quarterly")+12*($D15="Yearly")))+1+(MOD(((YEAR(Paychecks!$A$3)-YEAR($C15))*12+MONTH(Paychecks!$A$3)-MONTH($C15)),(($D15="Monthly")+3*($D15="Quarterly")+12*($D15="Yearly")))=0)*(EDATE($C15,((YEAR(Paychecks!$A$3)-YEAR($C15))*12+MONTH(Paychecks!$A$3)-MONTH($C15)))&lt;Paychecks!$A$3)),($C15&gt;=Paychecks!$A$3)*($C15&lt;=Paychecks!$B$3))))</f>
      </c>
      <c r="M15" s="14">
        <f>IF(OR($A15="",$C15=""),0,IF((7*($D15="Weekly")+14*($D15="Every 2 weeks"))&gt;0,MAX(0,-INT(($C15-(Paychecks!$B$4+1))/(7*($D15="Weekly")+14*($D15="Every 2 weeks")))-MAX(0,-INT(($C15-Paychecks!$A$4)/(7*($D15="Weekly")+14*($D15="Every 2 weeks"))))),IF((($D15="Monthly")+3*($D15="Quarterly")+12*($D15="Yearly"))&gt;0,IF(((YEAR((Paychecks!$B$4+1))-YEAR($C15))*12+MONTH((Paychecks!$B$4+1))-MONTH($C15))&lt;0,0,INT((((YEAR((Paychecks!$B$4+1))-YEAR($C15))*12+MONTH((Paychecks!$B$4+1))-MONTH($C15))-1)/(($D15="Monthly")+3*($D15="Quarterly")+12*($D15="Yearly")))+1+(MOD(((YEAR((Paychecks!$B$4+1))-YEAR($C15))*12+MONTH((Paychecks!$B$4+1))-MONTH($C15)),(($D15="Monthly")+3*($D15="Quarterly")+12*($D15="Yearly")))=0)*(EDATE($C15,((YEAR((Paychecks!$B$4+1))-YEAR($C15))*12+MONTH((Paychecks!$B$4+1))-MONTH($C15)))&lt;(Paychecks!$B$4+1)))-IF(((YEAR(Paychecks!$A$4)-YEAR($C15))*12+MONTH(Paychecks!$A$4)-MONTH($C15))&lt;0,0,INT((((YEAR(Paychecks!$A$4)-YEAR($C15))*12+MONTH(Paychecks!$A$4)-MONTH($C15))-1)/(($D15="Monthly")+3*($D15="Quarterly")+12*($D15="Yearly")))+1+(MOD(((YEAR(Paychecks!$A$4)-YEAR($C15))*12+MONTH(Paychecks!$A$4)-MONTH($C15)),(($D15="Monthly")+3*($D15="Quarterly")+12*($D15="Yearly")))=0)*(EDATE($C15,((YEAR(Paychecks!$A$4)-YEAR($C15))*12+MONTH(Paychecks!$A$4)-MONTH($C15)))&lt;Paychecks!$A$4)),($C15&gt;=Paychecks!$A$4)*($C15&lt;=Paychecks!$B$4))))</f>
      </c>
      <c r="N15" s="14">
        <f>IF(OR($A15="",$C15=""),0,IF((7*($D15="Weekly")+14*($D15="Every 2 weeks"))&gt;0,MAX(0,-INT(($C15-(Paychecks!$B$5+1))/(7*($D15="Weekly")+14*($D15="Every 2 weeks")))-MAX(0,-INT(($C15-Paychecks!$A$5)/(7*($D15="Weekly")+14*($D15="Every 2 weeks"))))),IF((($D15="Monthly")+3*($D15="Quarterly")+12*($D15="Yearly"))&gt;0,IF(((YEAR((Paychecks!$B$5+1))-YEAR($C15))*12+MONTH((Paychecks!$B$5+1))-MONTH($C15))&lt;0,0,INT((((YEAR((Paychecks!$B$5+1))-YEAR($C15))*12+MONTH((Paychecks!$B$5+1))-MONTH($C15))-1)/(($D15="Monthly")+3*($D15="Quarterly")+12*($D15="Yearly")))+1+(MOD(((YEAR((Paychecks!$B$5+1))-YEAR($C15))*12+MONTH((Paychecks!$B$5+1))-MONTH($C15)),(($D15="Monthly")+3*($D15="Quarterly")+12*($D15="Yearly")))=0)*(EDATE($C15,((YEAR((Paychecks!$B$5+1))-YEAR($C15))*12+MONTH((Paychecks!$B$5+1))-MONTH($C15)))&lt;(Paychecks!$B$5+1)))-IF(((YEAR(Paychecks!$A$5)-YEAR($C15))*12+MONTH(Paychecks!$A$5)-MONTH($C15))&lt;0,0,INT((((YEAR(Paychecks!$A$5)-YEAR($C15))*12+MONTH(Paychecks!$A$5)-MONTH($C15))-1)/(($D15="Monthly")+3*($D15="Quarterly")+12*($D15="Yearly")))+1+(MOD(((YEAR(Paychecks!$A$5)-YEAR($C15))*12+MONTH(Paychecks!$A$5)-MONTH($C15)),(($D15="Monthly")+3*($D15="Quarterly")+12*($D15="Yearly")))=0)*(EDATE($C15,((YEAR(Paychecks!$A$5)-YEAR($C15))*12+MONTH(Paychecks!$A$5)-MONTH($C15)))&lt;Paychecks!$A$5)),($C15&gt;=Paychecks!$A$5)*($C15&lt;=Paychecks!$B$5))))</f>
      </c>
      <c r="O15" s="14">
        <f>IF(OR($A15="",$C15=""),0,IF((7*($D15="Weekly")+14*($D15="Every 2 weeks"))&gt;0,MAX(0,-INT(($C15-(Paychecks!$B$6+1))/(7*($D15="Weekly")+14*($D15="Every 2 weeks")))-MAX(0,-INT(($C15-Paychecks!$A$6)/(7*($D15="Weekly")+14*($D15="Every 2 weeks"))))),IF((($D15="Monthly")+3*($D15="Quarterly")+12*($D15="Yearly"))&gt;0,IF(((YEAR((Paychecks!$B$6+1))-YEAR($C15))*12+MONTH((Paychecks!$B$6+1))-MONTH($C15))&lt;0,0,INT((((YEAR((Paychecks!$B$6+1))-YEAR($C15))*12+MONTH((Paychecks!$B$6+1))-MONTH($C15))-1)/(($D15="Monthly")+3*($D15="Quarterly")+12*($D15="Yearly")))+1+(MOD(((YEAR((Paychecks!$B$6+1))-YEAR($C15))*12+MONTH((Paychecks!$B$6+1))-MONTH($C15)),(($D15="Monthly")+3*($D15="Quarterly")+12*($D15="Yearly")))=0)*(EDATE($C15,((YEAR((Paychecks!$B$6+1))-YEAR($C15))*12+MONTH((Paychecks!$B$6+1))-MONTH($C15)))&lt;(Paychecks!$B$6+1)))-IF(((YEAR(Paychecks!$A$6)-YEAR($C15))*12+MONTH(Paychecks!$A$6)-MONTH($C15))&lt;0,0,INT((((YEAR(Paychecks!$A$6)-YEAR($C15))*12+MONTH(Paychecks!$A$6)-MONTH($C15))-1)/(($D15="Monthly")+3*($D15="Quarterly")+12*($D15="Yearly")))+1+(MOD(((YEAR(Paychecks!$A$6)-YEAR($C15))*12+MONTH(Paychecks!$A$6)-MONTH($C15)),(($D15="Monthly")+3*($D15="Quarterly")+12*($D15="Yearly")))=0)*(EDATE($C15,((YEAR(Paychecks!$A$6)-YEAR($C15))*12+MONTH(Paychecks!$A$6)-MONTH($C15)))&lt;Paychecks!$A$6)),($C15&gt;=Paychecks!$A$6)*($C15&lt;=Paychecks!$B$6))))</f>
      </c>
      <c r="P15" s="14">
        <f>IF(OR($A15="",$C15=""),0,IF((7*($D15="Weekly")+14*($D15="Every 2 weeks"))&gt;0,MAX(0,-INT(($C15-(Paychecks!$B$7+1))/(7*($D15="Weekly")+14*($D15="Every 2 weeks")))-MAX(0,-INT(($C15-Paychecks!$A$7)/(7*($D15="Weekly")+14*($D15="Every 2 weeks"))))),IF((($D15="Monthly")+3*($D15="Quarterly")+12*($D15="Yearly"))&gt;0,IF(((YEAR((Paychecks!$B$7+1))-YEAR($C15))*12+MONTH((Paychecks!$B$7+1))-MONTH($C15))&lt;0,0,INT((((YEAR((Paychecks!$B$7+1))-YEAR($C15))*12+MONTH((Paychecks!$B$7+1))-MONTH($C15))-1)/(($D15="Monthly")+3*($D15="Quarterly")+12*($D15="Yearly")))+1+(MOD(((YEAR((Paychecks!$B$7+1))-YEAR($C15))*12+MONTH((Paychecks!$B$7+1))-MONTH($C15)),(($D15="Monthly")+3*($D15="Quarterly")+12*($D15="Yearly")))=0)*(EDATE($C15,((YEAR((Paychecks!$B$7+1))-YEAR($C15))*12+MONTH((Paychecks!$B$7+1))-MONTH($C15)))&lt;(Paychecks!$B$7+1)))-IF(((YEAR(Paychecks!$A$7)-YEAR($C15))*12+MONTH(Paychecks!$A$7)-MONTH($C15))&lt;0,0,INT((((YEAR(Paychecks!$A$7)-YEAR($C15))*12+MONTH(Paychecks!$A$7)-MONTH($C15))-1)/(($D15="Monthly")+3*($D15="Quarterly")+12*($D15="Yearly")))+1+(MOD(((YEAR(Paychecks!$A$7)-YEAR($C15))*12+MONTH(Paychecks!$A$7)-MONTH($C15)),(($D15="Monthly")+3*($D15="Quarterly")+12*($D15="Yearly")))=0)*(EDATE($C15,((YEAR(Paychecks!$A$7)-YEAR($C15))*12+MONTH(Paychecks!$A$7)-MONTH($C15)))&lt;Paychecks!$A$7)),($C15&gt;=Paychecks!$A$7)*($C15&lt;=Paychecks!$B$7))))</f>
      </c>
      <c r="Q15" s="14">
        <f>IF(OR($A15="",$C15=""),0,IF((7*($D15="Weekly")+14*($D15="Every 2 weeks"))&gt;0,MAX(0,-INT(($C15-(Paychecks!$B$8+1))/(7*($D15="Weekly")+14*($D15="Every 2 weeks")))-MAX(0,-INT(($C15-Paychecks!$A$8)/(7*($D15="Weekly")+14*($D15="Every 2 weeks"))))),IF((($D15="Monthly")+3*($D15="Quarterly")+12*($D15="Yearly"))&gt;0,IF(((YEAR((Paychecks!$B$8+1))-YEAR($C15))*12+MONTH((Paychecks!$B$8+1))-MONTH($C15))&lt;0,0,INT((((YEAR((Paychecks!$B$8+1))-YEAR($C15))*12+MONTH((Paychecks!$B$8+1))-MONTH($C15))-1)/(($D15="Monthly")+3*($D15="Quarterly")+12*($D15="Yearly")))+1+(MOD(((YEAR((Paychecks!$B$8+1))-YEAR($C15))*12+MONTH((Paychecks!$B$8+1))-MONTH($C15)),(($D15="Monthly")+3*($D15="Quarterly")+12*($D15="Yearly")))=0)*(EDATE($C15,((YEAR((Paychecks!$B$8+1))-YEAR($C15))*12+MONTH((Paychecks!$B$8+1))-MONTH($C15)))&lt;(Paychecks!$B$8+1)))-IF(((YEAR(Paychecks!$A$8)-YEAR($C15))*12+MONTH(Paychecks!$A$8)-MONTH($C15))&lt;0,0,INT((((YEAR(Paychecks!$A$8)-YEAR($C15))*12+MONTH(Paychecks!$A$8)-MONTH($C15))-1)/(($D15="Monthly")+3*($D15="Quarterly")+12*($D15="Yearly")))+1+(MOD(((YEAR(Paychecks!$A$8)-YEAR($C15))*12+MONTH(Paychecks!$A$8)-MONTH($C15)),(($D15="Monthly")+3*($D15="Quarterly")+12*($D15="Yearly")))=0)*(EDATE($C15,((YEAR(Paychecks!$A$8)-YEAR($C15))*12+MONTH(Paychecks!$A$8)-MONTH($C15)))&lt;Paychecks!$A$8)),($C15&gt;=Paychecks!$A$8)*($C15&lt;=Paychecks!$B$8))))</f>
      </c>
      <c r="R15" s="14">
        <f>IF(OR($A15="",$C15=""),0,IF((7*($D15="Weekly")+14*($D15="Every 2 weeks"))&gt;0,MAX(0,-INT(($C15-(Paychecks!$B$9+1))/(7*($D15="Weekly")+14*($D15="Every 2 weeks")))-MAX(0,-INT(($C15-Paychecks!$A$9)/(7*($D15="Weekly")+14*($D15="Every 2 weeks"))))),IF((($D15="Monthly")+3*($D15="Quarterly")+12*($D15="Yearly"))&gt;0,IF(((YEAR((Paychecks!$B$9+1))-YEAR($C15))*12+MONTH((Paychecks!$B$9+1))-MONTH($C15))&lt;0,0,INT((((YEAR((Paychecks!$B$9+1))-YEAR($C15))*12+MONTH((Paychecks!$B$9+1))-MONTH($C15))-1)/(($D15="Monthly")+3*($D15="Quarterly")+12*($D15="Yearly")))+1+(MOD(((YEAR((Paychecks!$B$9+1))-YEAR($C15))*12+MONTH((Paychecks!$B$9+1))-MONTH($C15)),(($D15="Monthly")+3*($D15="Quarterly")+12*($D15="Yearly")))=0)*(EDATE($C15,((YEAR((Paychecks!$B$9+1))-YEAR($C15))*12+MONTH((Paychecks!$B$9+1))-MONTH($C15)))&lt;(Paychecks!$B$9+1)))-IF(((YEAR(Paychecks!$A$9)-YEAR($C15))*12+MONTH(Paychecks!$A$9)-MONTH($C15))&lt;0,0,INT((((YEAR(Paychecks!$A$9)-YEAR($C15))*12+MONTH(Paychecks!$A$9)-MONTH($C15))-1)/(($D15="Monthly")+3*($D15="Quarterly")+12*($D15="Yearly")))+1+(MOD(((YEAR(Paychecks!$A$9)-YEAR($C15))*12+MONTH(Paychecks!$A$9)-MONTH($C15)),(($D15="Monthly")+3*($D15="Quarterly")+12*($D15="Yearly")))=0)*(EDATE($C15,((YEAR(Paychecks!$A$9)-YEAR($C15))*12+MONTH(Paychecks!$A$9)-MONTH($C15)))&lt;Paychecks!$A$9)),($C15&gt;=Paychecks!$A$9)*($C15&lt;=Paychecks!$B$9))))</f>
      </c>
    </row>
    <row r="16" spans="1:18" x14ac:dyDescent="0.25">
      <c r="A16" s="2"/>
      <c r="B16" s="11"/>
      <c r="C16" s="9"/>
      <c r="D16" s="2"/>
      <c r="E16" s="2"/>
      <c r="F16" s="2"/>
      <c r="G16" s="2">
        <f>IF(A16="","",IF(F16="Yes","Paid",IF(C16&lt;TODAY(),"Overdue",IF(C16-TODAY()&lt;=HeadsUp,"Due soon",IF(E16="Yes","Autopay","Upcoming")))))</f>
      </c>
      <c r="H16" s="2">
        <f>IF(OR(A16="",F16="Yes"),"",C16-TODAY())</f>
      </c>
      <c r="I16" s="9">
        <f>IF(OR(A16="",C16=""),"",IF(OR(C16&lt;Paychecks!$A$2,C16&gt;Paychecks!$B$9),"",INDEX(Paychecks!$A$2:$A$9,MATCH(C16,Paychecks!$A$2:$A$9,1))))</f>
      </c>
      <c r="J16" s="2"/>
      <c r="K16" s="14">
        <f>IF(OR($A16="",$C16=""),0,IF((7*($D16="Weekly")+14*($D16="Every 2 weeks"))&gt;0,MAX(0,-INT(($C16-(Paychecks!$B$2+1))/(7*($D16="Weekly")+14*($D16="Every 2 weeks")))-MAX(0,-INT(($C16-Paychecks!$A$2)/(7*($D16="Weekly")+14*($D16="Every 2 weeks"))))),IF((($D16="Monthly")+3*($D16="Quarterly")+12*($D16="Yearly"))&gt;0,IF(((YEAR((Paychecks!$B$2+1))-YEAR($C16))*12+MONTH((Paychecks!$B$2+1))-MONTH($C16))&lt;0,0,INT((((YEAR((Paychecks!$B$2+1))-YEAR($C16))*12+MONTH((Paychecks!$B$2+1))-MONTH($C16))-1)/(($D16="Monthly")+3*($D16="Quarterly")+12*($D16="Yearly")))+1+(MOD(((YEAR((Paychecks!$B$2+1))-YEAR($C16))*12+MONTH((Paychecks!$B$2+1))-MONTH($C16)),(($D16="Monthly")+3*($D16="Quarterly")+12*($D16="Yearly")))=0)*(EDATE($C16,((YEAR((Paychecks!$B$2+1))-YEAR($C16))*12+MONTH((Paychecks!$B$2+1))-MONTH($C16)))&lt;(Paychecks!$B$2+1)))-IF(((YEAR(Paychecks!$A$2)-YEAR($C16))*12+MONTH(Paychecks!$A$2)-MONTH($C16))&lt;0,0,INT((((YEAR(Paychecks!$A$2)-YEAR($C16))*12+MONTH(Paychecks!$A$2)-MONTH($C16))-1)/(($D16="Monthly")+3*($D16="Quarterly")+12*($D16="Yearly")))+1+(MOD(((YEAR(Paychecks!$A$2)-YEAR($C16))*12+MONTH(Paychecks!$A$2)-MONTH($C16)),(($D16="Monthly")+3*($D16="Quarterly")+12*($D16="Yearly")))=0)*(EDATE($C16,((YEAR(Paychecks!$A$2)-YEAR($C16))*12+MONTH(Paychecks!$A$2)-MONTH($C16)))&lt;Paychecks!$A$2)),($C16&gt;=Paychecks!$A$2)*($C16&lt;=Paychecks!$B$2))))</f>
      </c>
      <c r="L16" s="14">
        <f>IF(OR($A16="",$C16=""),0,IF((7*($D16="Weekly")+14*($D16="Every 2 weeks"))&gt;0,MAX(0,-INT(($C16-(Paychecks!$B$3+1))/(7*($D16="Weekly")+14*($D16="Every 2 weeks")))-MAX(0,-INT(($C16-Paychecks!$A$3)/(7*($D16="Weekly")+14*($D16="Every 2 weeks"))))),IF((($D16="Monthly")+3*($D16="Quarterly")+12*($D16="Yearly"))&gt;0,IF(((YEAR((Paychecks!$B$3+1))-YEAR($C16))*12+MONTH((Paychecks!$B$3+1))-MONTH($C16))&lt;0,0,INT((((YEAR((Paychecks!$B$3+1))-YEAR($C16))*12+MONTH((Paychecks!$B$3+1))-MONTH($C16))-1)/(($D16="Monthly")+3*($D16="Quarterly")+12*($D16="Yearly")))+1+(MOD(((YEAR((Paychecks!$B$3+1))-YEAR($C16))*12+MONTH((Paychecks!$B$3+1))-MONTH($C16)),(($D16="Monthly")+3*($D16="Quarterly")+12*($D16="Yearly")))=0)*(EDATE($C16,((YEAR((Paychecks!$B$3+1))-YEAR($C16))*12+MONTH((Paychecks!$B$3+1))-MONTH($C16)))&lt;(Paychecks!$B$3+1)))-IF(((YEAR(Paychecks!$A$3)-YEAR($C16))*12+MONTH(Paychecks!$A$3)-MONTH($C16))&lt;0,0,INT((((YEAR(Paychecks!$A$3)-YEAR($C16))*12+MONTH(Paychecks!$A$3)-MONTH($C16))-1)/(($D16="Monthly")+3*($D16="Quarterly")+12*($D16="Yearly")))+1+(MOD(((YEAR(Paychecks!$A$3)-YEAR($C16))*12+MONTH(Paychecks!$A$3)-MONTH($C16)),(($D16="Monthly")+3*($D16="Quarterly")+12*($D16="Yearly")))=0)*(EDATE($C16,((YEAR(Paychecks!$A$3)-YEAR($C16))*12+MONTH(Paychecks!$A$3)-MONTH($C16)))&lt;Paychecks!$A$3)),($C16&gt;=Paychecks!$A$3)*($C16&lt;=Paychecks!$B$3))))</f>
      </c>
      <c r="M16" s="14">
        <f>IF(OR($A16="",$C16=""),0,IF((7*($D16="Weekly")+14*($D16="Every 2 weeks"))&gt;0,MAX(0,-INT(($C16-(Paychecks!$B$4+1))/(7*($D16="Weekly")+14*($D16="Every 2 weeks")))-MAX(0,-INT(($C16-Paychecks!$A$4)/(7*($D16="Weekly")+14*($D16="Every 2 weeks"))))),IF((($D16="Monthly")+3*($D16="Quarterly")+12*($D16="Yearly"))&gt;0,IF(((YEAR((Paychecks!$B$4+1))-YEAR($C16))*12+MONTH((Paychecks!$B$4+1))-MONTH($C16))&lt;0,0,INT((((YEAR((Paychecks!$B$4+1))-YEAR($C16))*12+MONTH((Paychecks!$B$4+1))-MONTH($C16))-1)/(($D16="Monthly")+3*($D16="Quarterly")+12*($D16="Yearly")))+1+(MOD(((YEAR((Paychecks!$B$4+1))-YEAR($C16))*12+MONTH((Paychecks!$B$4+1))-MONTH($C16)),(($D16="Monthly")+3*($D16="Quarterly")+12*($D16="Yearly")))=0)*(EDATE($C16,((YEAR((Paychecks!$B$4+1))-YEAR($C16))*12+MONTH((Paychecks!$B$4+1))-MONTH($C16)))&lt;(Paychecks!$B$4+1)))-IF(((YEAR(Paychecks!$A$4)-YEAR($C16))*12+MONTH(Paychecks!$A$4)-MONTH($C16))&lt;0,0,INT((((YEAR(Paychecks!$A$4)-YEAR($C16))*12+MONTH(Paychecks!$A$4)-MONTH($C16))-1)/(($D16="Monthly")+3*($D16="Quarterly")+12*($D16="Yearly")))+1+(MOD(((YEAR(Paychecks!$A$4)-YEAR($C16))*12+MONTH(Paychecks!$A$4)-MONTH($C16)),(($D16="Monthly")+3*($D16="Quarterly")+12*($D16="Yearly")))=0)*(EDATE($C16,((YEAR(Paychecks!$A$4)-YEAR($C16))*12+MONTH(Paychecks!$A$4)-MONTH($C16)))&lt;Paychecks!$A$4)),($C16&gt;=Paychecks!$A$4)*($C16&lt;=Paychecks!$B$4))))</f>
      </c>
      <c r="N16" s="14">
        <f>IF(OR($A16="",$C16=""),0,IF((7*($D16="Weekly")+14*($D16="Every 2 weeks"))&gt;0,MAX(0,-INT(($C16-(Paychecks!$B$5+1))/(7*($D16="Weekly")+14*($D16="Every 2 weeks")))-MAX(0,-INT(($C16-Paychecks!$A$5)/(7*($D16="Weekly")+14*($D16="Every 2 weeks"))))),IF((($D16="Monthly")+3*($D16="Quarterly")+12*($D16="Yearly"))&gt;0,IF(((YEAR((Paychecks!$B$5+1))-YEAR($C16))*12+MONTH((Paychecks!$B$5+1))-MONTH($C16))&lt;0,0,INT((((YEAR((Paychecks!$B$5+1))-YEAR($C16))*12+MONTH((Paychecks!$B$5+1))-MONTH($C16))-1)/(($D16="Monthly")+3*($D16="Quarterly")+12*($D16="Yearly")))+1+(MOD(((YEAR((Paychecks!$B$5+1))-YEAR($C16))*12+MONTH((Paychecks!$B$5+1))-MONTH($C16)),(($D16="Monthly")+3*($D16="Quarterly")+12*($D16="Yearly")))=0)*(EDATE($C16,((YEAR((Paychecks!$B$5+1))-YEAR($C16))*12+MONTH((Paychecks!$B$5+1))-MONTH($C16)))&lt;(Paychecks!$B$5+1)))-IF(((YEAR(Paychecks!$A$5)-YEAR($C16))*12+MONTH(Paychecks!$A$5)-MONTH($C16))&lt;0,0,INT((((YEAR(Paychecks!$A$5)-YEAR($C16))*12+MONTH(Paychecks!$A$5)-MONTH($C16))-1)/(($D16="Monthly")+3*($D16="Quarterly")+12*($D16="Yearly")))+1+(MOD(((YEAR(Paychecks!$A$5)-YEAR($C16))*12+MONTH(Paychecks!$A$5)-MONTH($C16)),(($D16="Monthly")+3*($D16="Quarterly")+12*($D16="Yearly")))=0)*(EDATE($C16,((YEAR(Paychecks!$A$5)-YEAR($C16))*12+MONTH(Paychecks!$A$5)-MONTH($C16)))&lt;Paychecks!$A$5)),($C16&gt;=Paychecks!$A$5)*($C16&lt;=Paychecks!$B$5))))</f>
      </c>
      <c r="O16" s="14">
        <f>IF(OR($A16="",$C16=""),0,IF((7*($D16="Weekly")+14*($D16="Every 2 weeks"))&gt;0,MAX(0,-INT(($C16-(Paychecks!$B$6+1))/(7*($D16="Weekly")+14*($D16="Every 2 weeks")))-MAX(0,-INT(($C16-Paychecks!$A$6)/(7*($D16="Weekly")+14*($D16="Every 2 weeks"))))),IF((($D16="Monthly")+3*($D16="Quarterly")+12*($D16="Yearly"))&gt;0,IF(((YEAR((Paychecks!$B$6+1))-YEAR($C16))*12+MONTH((Paychecks!$B$6+1))-MONTH($C16))&lt;0,0,INT((((YEAR((Paychecks!$B$6+1))-YEAR($C16))*12+MONTH((Paychecks!$B$6+1))-MONTH($C16))-1)/(($D16="Monthly")+3*($D16="Quarterly")+12*($D16="Yearly")))+1+(MOD(((YEAR((Paychecks!$B$6+1))-YEAR($C16))*12+MONTH((Paychecks!$B$6+1))-MONTH($C16)),(($D16="Monthly")+3*($D16="Quarterly")+12*($D16="Yearly")))=0)*(EDATE($C16,((YEAR((Paychecks!$B$6+1))-YEAR($C16))*12+MONTH((Paychecks!$B$6+1))-MONTH($C16)))&lt;(Paychecks!$B$6+1)))-IF(((YEAR(Paychecks!$A$6)-YEAR($C16))*12+MONTH(Paychecks!$A$6)-MONTH($C16))&lt;0,0,INT((((YEAR(Paychecks!$A$6)-YEAR($C16))*12+MONTH(Paychecks!$A$6)-MONTH($C16))-1)/(($D16="Monthly")+3*($D16="Quarterly")+12*($D16="Yearly")))+1+(MOD(((YEAR(Paychecks!$A$6)-YEAR($C16))*12+MONTH(Paychecks!$A$6)-MONTH($C16)),(($D16="Monthly")+3*($D16="Quarterly")+12*($D16="Yearly")))=0)*(EDATE($C16,((YEAR(Paychecks!$A$6)-YEAR($C16))*12+MONTH(Paychecks!$A$6)-MONTH($C16)))&lt;Paychecks!$A$6)),($C16&gt;=Paychecks!$A$6)*($C16&lt;=Paychecks!$B$6))))</f>
      </c>
      <c r="P16" s="14">
        <f>IF(OR($A16="",$C16=""),0,IF((7*($D16="Weekly")+14*($D16="Every 2 weeks"))&gt;0,MAX(0,-INT(($C16-(Paychecks!$B$7+1))/(7*($D16="Weekly")+14*($D16="Every 2 weeks")))-MAX(0,-INT(($C16-Paychecks!$A$7)/(7*($D16="Weekly")+14*($D16="Every 2 weeks"))))),IF((($D16="Monthly")+3*($D16="Quarterly")+12*($D16="Yearly"))&gt;0,IF(((YEAR((Paychecks!$B$7+1))-YEAR($C16))*12+MONTH((Paychecks!$B$7+1))-MONTH($C16))&lt;0,0,INT((((YEAR((Paychecks!$B$7+1))-YEAR($C16))*12+MONTH((Paychecks!$B$7+1))-MONTH($C16))-1)/(($D16="Monthly")+3*($D16="Quarterly")+12*($D16="Yearly")))+1+(MOD(((YEAR((Paychecks!$B$7+1))-YEAR($C16))*12+MONTH((Paychecks!$B$7+1))-MONTH($C16)),(($D16="Monthly")+3*($D16="Quarterly")+12*($D16="Yearly")))=0)*(EDATE($C16,((YEAR((Paychecks!$B$7+1))-YEAR($C16))*12+MONTH((Paychecks!$B$7+1))-MONTH($C16)))&lt;(Paychecks!$B$7+1)))-IF(((YEAR(Paychecks!$A$7)-YEAR($C16))*12+MONTH(Paychecks!$A$7)-MONTH($C16))&lt;0,0,INT((((YEAR(Paychecks!$A$7)-YEAR($C16))*12+MONTH(Paychecks!$A$7)-MONTH($C16))-1)/(($D16="Monthly")+3*($D16="Quarterly")+12*($D16="Yearly")))+1+(MOD(((YEAR(Paychecks!$A$7)-YEAR($C16))*12+MONTH(Paychecks!$A$7)-MONTH($C16)),(($D16="Monthly")+3*($D16="Quarterly")+12*($D16="Yearly")))=0)*(EDATE($C16,((YEAR(Paychecks!$A$7)-YEAR($C16))*12+MONTH(Paychecks!$A$7)-MONTH($C16)))&lt;Paychecks!$A$7)),($C16&gt;=Paychecks!$A$7)*($C16&lt;=Paychecks!$B$7))))</f>
      </c>
      <c r="Q16" s="14">
        <f>IF(OR($A16="",$C16=""),0,IF((7*($D16="Weekly")+14*($D16="Every 2 weeks"))&gt;0,MAX(0,-INT(($C16-(Paychecks!$B$8+1))/(7*($D16="Weekly")+14*($D16="Every 2 weeks")))-MAX(0,-INT(($C16-Paychecks!$A$8)/(7*($D16="Weekly")+14*($D16="Every 2 weeks"))))),IF((($D16="Monthly")+3*($D16="Quarterly")+12*($D16="Yearly"))&gt;0,IF(((YEAR((Paychecks!$B$8+1))-YEAR($C16))*12+MONTH((Paychecks!$B$8+1))-MONTH($C16))&lt;0,0,INT((((YEAR((Paychecks!$B$8+1))-YEAR($C16))*12+MONTH((Paychecks!$B$8+1))-MONTH($C16))-1)/(($D16="Monthly")+3*($D16="Quarterly")+12*($D16="Yearly")))+1+(MOD(((YEAR((Paychecks!$B$8+1))-YEAR($C16))*12+MONTH((Paychecks!$B$8+1))-MONTH($C16)),(($D16="Monthly")+3*($D16="Quarterly")+12*($D16="Yearly")))=0)*(EDATE($C16,((YEAR((Paychecks!$B$8+1))-YEAR($C16))*12+MONTH((Paychecks!$B$8+1))-MONTH($C16)))&lt;(Paychecks!$B$8+1)))-IF(((YEAR(Paychecks!$A$8)-YEAR($C16))*12+MONTH(Paychecks!$A$8)-MONTH($C16))&lt;0,0,INT((((YEAR(Paychecks!$A$8)-YEAR($C16))*12+MONTH(Paychecks!$A$8)-MONTH($C16))-1)/(($D16="Monthly")+3*($D16="Quarterly")+12*($D16="Yearly")))+1+(MOD(((YEAR(Paychecks!$A$8)-YEAR($C16))*12+MONTH(Paychecks!$A$8)-MONTH($C16)),(($D16="Monthly")+3*($D16="Quarterly")+12*($D16="Yearly")))=0)*(EDATE($C16,((YEAR(Paychecks!$A$8)-YEAR($C16))*12+MONTH(Paychecks!$A$8)-MONTH($C16)))&lt;Paychecks!$A$8)),($C16&gt;=Paychecks!$A$8)*($C16&lt;=Paychecks!$B$8))))</f>
      </c>
      <c r="R16" s="14">
        <f>IF(OR($A16="",$C16=""),0,IF((7*($D16="Weekly")+14*($D16="Every 2 weeks"))&gt;0,MAX(0,-INT(($C16-(Paychecks!$B$9+1))/(7*($D16="Weekly")+14*($D16="Every 2 weeks")))-MAX(0,-INT(($C16-Paychecks!$A$9)/(7*($D16="Weekly")+14*($D16="Every 2 weeks"))))),IF((($D16="Monthly")+3*($D16="Quarterly")+12*($D16="Yearly"))&gt;0,IF(((YEAR((Paychecks!$B$9+1))-YEAR($C16))*12+MONTH((Paychecks!$B$9+1))-MONTH($C16))&lt;0,0,INT((((YEAR((Paychecks!$B$9+1))-YEAR($C16))*12+MONTH((Paychecks!$B$9+1))-MONTH($C16))-1)/(($D16="Monthly")+3*($D16="Quarterly")+12*($D16="Yearly")))+1+(MOD(((YEAR((Paychecks!$B$9+1))-YEAR($C16))*12+MONTH((Paychecks!$B$9+1))-MONTH($C16)),(($D16="Monthly")+3*($D16="Quarterly")+12*($D16="Yearly")))=0)*(EDATE($C16,((YEAR((Paychecks!$B$9+1))-YEAR($C16))*12+MONTH((Paychecks!$B$9+1))-MONTH($C16)))&lt;(Paychecks!$B$9+1)))-IF(((YEAR(Paychecks!$A$9)-YEAR($C16))*12+MONTH(Paychecks!$A$9)-MONTH($C16))&lt;0,0,INT((((YEAR(Paychecks!$A$9)-YEAR($C16))*12+MONTH(Paychecks!$A$9)-MONTH($C16))-1)/(($D16="Monthly")+3*($D16="Quarterly")+12*($D16="Yearly")))+1+(MOD(((YEAR(Paychecks!$A$9)-YEAR($C16))*12+MONTH(Paychecks!$A$9)-MONTH($C16)),(($D16="Monthly")+3*($D16="Quarterly")+12*($D16="Yearly")))=0)*(EDATE($C16,((YEAR(Paychecks!$A$9)-YEAR($C16))*12+MONTH(Paychecks!$A$9)-MONTH($C16)))&lt;Paychecks!$A$9)),($C16&gt;=Paychecks!$A$9)*($C16&lt;=Paychecks!$B$9))))</f>
      </c>
    </row>
    <row r="17" spans="1:18" x14ac:dyDescent="0.25">
      <c r="A17" s="2"/>
      <c r="B17" s="11"/>
      <c r="C17" s="9"/>
      <c r="D17" s="2"/>
      <c r="E17" s="2"/>
      <c r="F17" s="2"/>
      <c r="G17" s="2">
        <f>IF(A17="","",IF(F17="Yes","Paid",IF(C17&lt;TODAY(),"Overdue",IF(C17-TODAY()&lt;=HeadsUp,"Due soon",IF(E17="Yes","Autopay","Upcoming")))))</f>
      </c>
      <c r="H17" s="2">
        <f>IF(OR(A17="",F17="Yes"),"",C17-TODAY())</f>
      </c>
      <c r="I17" s="9">
        <f>IF(OR(A17="",C17=""),"",IF(OR(C17&lt;Paychecks!$A$2,C17&gt;Paychecks!$B$9),"",INDEX(Paychecks!$A$2:$A$9,MATCH(C17,Paychecks!$A$2:$A$9,1))))</f>
      </c>
      <c r="J17" s="2"/>
      <c r="K17" s="14">
        <f>IF(OR($A17="",$C17=""),0,IF((7*($D17="Weekly")+14*($D17="Every 2 weeks"))&gt;0,MAX(0,-INT(($C17-(Paychecks!$B$2+1))/(7*($D17="Weekly")+14*($D17="Every 2 weeks")))-MAX(0,-INT(($C17-Paychecks!$A$2)/(7*($D17="Weekly")+14*($D17="Every 2 weeks"))))),IF((($D17="Monthly")+3*($D17="Quarterly")+12*($D17="Yearly"))&gt;0,IF(((YEAR((Paychecks!$B$2+1))-YEAR($C17))*12+MONTH((Paychecks!$B$2+1))-MONTH($C17))&lt;0,0,INT((((YEAR((Paychecks!$B$2+1))-YEAR($C17))*12+MONTH((Paychecks!$B$2+1))-MONTH($C17))-1)/(($D17="Monthly")+3*($D17="Quarterly")+12*($D17="Yearly")))+1+(MOD(((YEAR((Paychecks!$B$2+1))-YEAR($C17))*12+MONTH((Paychecks!$B$2+1))-MONTH($C17)),(($D17="Monthly")+3*($D17="Quarterly")+12*($D17="Yearly")))=0)*(EDATE($C17,((YEAR((Paychecks!$B$2+1))-YEAR($C17))*12+MONTH((Paychecks!$B$2+1))-MONTH($C17)))&lt;(Paychecks!$B$2+1)))-IF(((YEAR(Paychecks!$A$2)-YEAR($C17))*12+MONTH(Paychecks!$A$2)-MONTH($C17))&lt;0,0,INT((((YEAR(Paychecks!$A$2)-YEAR($C17))*12+MONTH(Paychecks!$A$2)-MONTH($C17))-1)/(($D17="Monthly")+3*($D17="Quarterly")+12*($D17="Yearly")))+1+(MOD(((YEAR(Paychecks!$A$2)-YEAR($C17))*12+MONTH(Paychecks!$A$2)-MONTH($C17)),(($D17="Monthly")+3*($D17="Quarterly")+12*($D17="Yearly")))=0)*(EDATE($C17,((YEAR(Paychecks!$A$2)-YEAR($C17))*12+MONTH(Paychecks!$A$2)-MONTH($C17)))&lt;Paychecks!$A$2)),($C17&gt;=Paychecks!$A$2)*($C17&lt;=Paychecks!$B$2))))</f>
      </c>
      <c r="L17" s="14">
        <f>IF(OR($A17="",$C17=""),0,IF((7*($D17="Weekly")+14*($D17="Every 2 weeks"))&gt;0,MAX(0,-INT(($C17-(Paychecks!$B$3+1))/(7*($D17="Weekly")+14*($D17="Every 2 weeks")))-MAX(0,-INT(($C17-Paychecks!$A$3)/(7*($D17="Weekly")+14*($D17="Every 2 weeks"))))),IF((($D17="Monthly")+3*($D17="Quarterly")+12*($D17="Yearly"))&gt;0,IF(((YEAR((Paychecks!$B$3+1))-YEAR($C17))*12+MONTH((Paychecks!$B$3+1))-MONTH($C17))&lt;0,0,INT((((YEAR((Paychecks!$B$3+1))-YEAR($C17))*12+MONTH((Paychecks!$B$3+1))-MONTH($C17))-1)/(($D17="Monthly")+3*($D17="Quarterly")+12*($D17="Yearly")))+1+(MOD(((YEAR((Paychecks!$B$3+1))-YEAR($C17))*12+MONTH((Paychecks!$B$3+1))-MONTH($C17)),(($D17="Monthly")+3*($D17="Quarterly")+12*($D17="Yearly")))=0)*(EDATE($C17,((YEAR((Paychecks!$B$3+1))-YEAR($C17))*12+MONTH((Paychecks!$B$3+1))-MONTH($C17)))&lt;(Paychecks!$B$3+1)))-IF(((YEAR(Paychecks!$A$3)-YEAR($C17))*12+MONTH(Paychecks!$A$3)-MONTH($C17))&lt;0,0,INT((((YEAR(Paychecks!$A$3)-YEAR($C17))*12+MONTH(Paychecks!$A$3)-MONTH($C17))-1)/(($D17="Monthly")+3*($D17="Quarterly")+12*($D17="Yearly")))+1+(MOD(((YEAR(Paychecks!$A$3)-YEAR($C17))*12+MONTH(Paychecks!$A$3)-MONTH($C17)),(($D17="Monthly")+3*($D17="Quarterly")+12*($D17="Yearly")))=0)*(EDATE($C17,((YEAR(Paychecks!$A$3)-YEAR($C17))*12+MONTH(Paychecks!$A$3)-MONTH($C17)))&lt;Paychecks!$A$3)),($C17&gt;=Paychecks!$A$3)*($C17&lt;=Paychecks!$B$3))))</f>
      </c>
      <c r="M17" s="14">
        <f>IF(OR($A17="",$C17=""),0,IF((7*($D17="Weekly")+14*($D17="Every 2 weeks"))&gt;0,MAX(0,-INT(($C17-(Paychecks!$B$4+1))/(7*($D17="Weekly")+14*($D17="Every 2 weeks")))-MAX(0,-INT(($C17-Paychecks!$A$4)/(7*($D17="Weekly")+14*($D17="Every 2 weeks"))))),IF((($D17="Monthly")+3*($D17="Quarterly")+12*($D17="Yearly"))&gt;0,IF(((YEAR((Paychecks!$B$4+1))-YEAR($C17))*12+MONTH((Paychecks!$B$4+1))-MONTH($C17))&lt;0,0,INT((((YEAR((Paychecks!$B$4+1))-YEAR($C17))*12+MONTH((Paychecks!$B$4+1))-MONTH($C17))-1)/(($D17="Monthly")+3*($D17="Quarterly")+12*($D17="Yearly")))+1+(MOD(((YEAR((Paychecks!$B$4+1))-YEAR($C17))*12+MONTH((Paychecks!$B$4+1))-MONTH($C17)),(($D17="Monthly")+3*($D17="Quarterly")+12*($D17="Yearly")))=0)*(EDATE($C17,((YEAR((Paychecks!$B$4+1))-YEAR($C17))*12+MONTH((Paychecks!$B$4+1))-MONTH($C17)))&lt;(Paychecks!$B$4+1)))-IF(((YEAR(Paychecks!$A$4)-YEAR($C17))*12+MONTH(Paychecks!$A$4)-MONTH($C17))&lt;0,0,INT((((YEAR(Paychecks!$A$4)-YEAR($C17))*12+MONTH(Paychecks!$A$4)-MONTH($C17))-1)/(($D17="Monthly")+3*($D17="Quarterly")+12*($D17="Yearly")))+1+(MOD(((YEAR(Paychecks!$A$4)-YEAR($C17))*12+MONTH(Paychecks!$A$4)-MONTH($C17)),(($D17="Monthly")+3*($D17="Quarterly")+12*($D17="Yearly")))=0)*(EDATE($C17,((YEAR(Paychecks!$A$4)-YEAR($C17))*12+MONTH(Paychecks!$A$4)-MONTH($C17)))&lt;Paychecks!$A$4)),($C17&gt;=Paychecks!$A$4)*($C17&lt;=Paychecks!$B$4))))</f>
      </c>
      <c r="N17" s="14">
        <f>IF(OR($A17="",$C17=""),0,IF((7*($D17="Weekly")+14*($D17="Every 2 weeks"))&gt;0,MAX(0,-INT(($C17-(Paychecks!$B$5+1))/(7*($D17="Weekly")+14*($D17="Every 2 weeks")))-MAX(0,-INT(($C17-Paychecks!$A$5)/(7*($D17="Weekly")+14*($D17="Every 2 weeks"))))),IF((($D17="Monthly")+3*($D17="Quarterly")+12*($D17="Yearly"))&gt;0,IF(((YEAR((Paychecks!$B$5+1))-YEAR($C17))*12+MONTH((Paychecks!$B$5+1))-MONTH($C17))&lt;0,0,INT((((YEAR((Paychecks!$B$5+1))-YEAR($C17))*12+MONTH((Paychecks!$B$5+1))-MONTH($C17))-1)/(($D17="Monthly")+3*($D17="Quarterly")+12*($D17="Yearly")))+1+(MOD(((YEAR((Paychecks!$B$5+1))-YEAR($C17))*12+MONTH((Paychecks!$B$5+1))-MONTH($C17)),(($D17="Monthly")+3*($D17="Quarterly")+12*($D17="Yearly")))=0)*(EDATE($C17,((YEAR((Paychecks!$B$5+1))-YEAR($C17))*12+MONTH((Paychecks!$B$5+1))-MONTH($C17)))&lt;(Paychecks!$B$5+1)))-IF(((YEAR(Paychecks!$A$5)-YEAR($C17))*12+MONTH(Paychecks!$A$5)-MONTH($C17))&lt;0,0,INT((((YEAR(Paychecks!$A$5)-YEAR($C17))*12+MONTH(Paychecks!$A$5)-MONTH($C17))-1)/(($D17="Monthly")+3*($D17="Quarterly")+12*($D17="Yearly")))+1+(MOD(((YEAR(Paychecks!$A$5)-YEAR($C17))*12+MONTH(Paychecks!$A$5)-MONTH($C17)),(($D17="Monthly")+3*($D17="Quarterly")+12*($D17="Yearly")))=0)*(EDATE($C17,((YEAR(Paychecks!$A$5)-YEAR($C17))*12+MONTH(Paychecks!$A$5)-MONTH($C17)))&lt;Paychecks!$A$5)),($C17&gt;=Paychecks!$A$5)*($C17&lt;=Paychecks!$B$5))))</f>
      </c>
      <c r="O17" s="14">
        <f>IF(OR($A17="",$C17=""),0,IF((7*($D17="Weekly")+14*($D17="Every 2 weeks"))&gt;0,MAX(0,-INT(($C17-(Paychecks!$B$6+1))/(7*($D17="Weekly")+14*($D17="Every 2 weeks")))-MAX(0,-INT(($C17-Paychecks!$A$6)/(7*($D17="Weekly")+14*($D17="Every 2 weeks"))))),IF((($D17="Monthly")+3*($D17="Quarterly")+12*($D17="Yearly"))&gt;0,IF(((YEAR((Paychecks!$B$6+1))-YEAR($C17))*12+MONTH((Paychecks!$B$6+1))-MONTH($C17))&lt;0,0,INT((((YEAR((Paychecks!$B$6+1))-YEAR($C17))*12+MONTH((Paychecks!$B$6+1))-MONTH($C17))-1)/(($D17="Monthly")+3*($D17="Quarterly")+12*($D17="Yearly")))+1+(MOD(((YEAR((Paychecks!$B$6+1))-YEAR($C17))*12+MONTH((Paychecks!$B$6+1))-MONTH($C17)),(($D17="Monthly")+3*($D17="Quarterly")+12*($D17="Yearly")))=0)*(EDATE($C17,((YEAR((Paychecks!$B$6+1))-YEAR($C17))*12+MONTH((Paychecks!$B$6+1))-MONTH($C17)))&lt;(Paychecks!$B$6+1)))-IF(((YEAR(Paychecks!$A$6)-YEAR($C17))*12+MONTH(Paychecks!$A$6)-MONTH($C17))&lt;0,0,INT((((YEAR(Paychecks!$A$6)-YEAR($C17))*12+MONTH(Paychecks!$A$6)-MONTH($C17))-1)/(($D17="Monthly")+3*($D17="Quarterly")+12*($D17="Yearly")))+1+(MOD(((YEAR(Paychecks!$A$6)-YEAR($C17))*12+MONTH(Paychecks!$A$6)-MONTH($C17)),(($D17="Monthly")+3*($D17="Quarterly")+12*($D17="Yearly")))=0)*(EDATE($C17,((YEAR(Paychecks!$A$6)-YEAR($C17))*12+MONTH(Paychecks!$A$6)-MONTH($C17)))&lt;Paychecks!$A$6)),($C17&gt;=Paychecks!$A$6)*($C17&lt;=Paychecks!$B$6))))</f>
      </c>
      <c r="P17" s="14">
        <f>IF(OR($A17="",$C17=""),0,IF((7*($D17="Weekly")+14*($D17="Every 2 weeks"))&gt;0,MAX(0,-INT(($C17-(Paychecks!$B$7+1))/(7*($D17="Weekly")+14*($D17="Every 2 weeks")))-MAX(0,-INT(($C17-Paychecks!$A$7)/(7*($D17="Weekly")+14*($D17="Every 2 weeks"))))),IF((($D17="Monthly")+3*($D17="Quarterly")+12*($D17="Yearly"))&gt;0,IF(((YEAR((Paychecks!$B$7+1))-YEAR($C17))*12+MONTH((Paychecks!$B$7+1))-MONTH($C17))&lt;0,0,INT((((YEAR((Paychecks!$B$7+1))-YEAR($C17))*12+MONTH((Paychecks!$B$7+1))-MONTH($C17))-1)/(($D17="Monthly")+3*($D17="Quarterly")+12*($D17="Yearly")))+1+(MOD(((YEAR((Paychecks!$B$7+1))-YEAR($C17))*12+MONTH((Paychecks!$B$7+1))-MONTH($C17)),(($D17="Monthly")+3*($D17="Quarterly")+12*($D17="Yearly")))=0)*(EDATE($C17,((YEAR((Paychecks!$B$7+1))-YEAR($C17))*12+MONTH((Paychecks!$B$7+1))-MONTH($C17)))&lt;(Paychecks!$B$7+1)))-IF(((YEAR(Paychecks!$A$7)-YEAR($C17))*12+MONTH(Paychecks!$A$7)-MONTH($C17))&lt;0,0,INT((((YEAR(Paychecks!$A$7)-YEAR($C17))*12+MONTH(Paychecks!$A$7)-MONTH($C17))-1)/(($D17="Monthly")+3*($D17="Quarterly")+12*($D17="Yearly")))+1+(MOD(((YEAR(Paychecks!$A$7)-YEAR($C17))*12+MONTH(Paychecks!$A$7)-MONTH($C17)),(($D17="Monthly")+3*($D17="Quarterly")+12*($D17="Yearly")))=0)*(EDATE($C17,((YEAR(Paychecks!$A$7)-YEAR($C17))*12+MONTH(Paychecks!$A$7)-MONTH($C17)))&lt;Paychecks!$A$7)),($C17&gt;=Paychecks!$A$7)*($C17&lt;=Paychecks!$B$7))))</f>
      </c>
      <c r="Q17" s="14">
        <f>IF(OR($A17="",$C17=""),0,IF((7*($D17="Weekly")+14*($D17="Every 2 weeks"))&gt;0,MAX(0,-INT(($C17-(Paychecks!$B$8+1))/(7*($D17="Weekly")+14*($D17="Every 2 weeks")))-MAX(0,-INT(($C17-Paychecks!$A$8)/(7*($D17="Weekly")+14*($D17="Every 2 weeks"))))),IF((($D17="Monthly")+3*($D17="Quarterly")+12*($D17="Yearly"))&gt;0,IF(((YEAR((Paychecks!$B$8+1))-YEAR($C17))*12+MONTH((Paychecks!$B$8+1))-MONTH($C17))&lt;0,0,INT((((YEAR((Paychecks!$B$8+1))-YEAR($C17))*12+MONTH((Paychecks!$B$8+1))-MONTH($C17))-1)/(($D17="Monthly")+3*($D17="Quarterly")+12*($D17="Yearly")))+1+(MOD(((YEAR((Paychecks!$B$8+1))-YEAR($C17))*12+MONTH((Paychecks!$B$8+1))-MONTH($C17)),(($D17="Monthly")+3*($D17="Quarterly")+12*($D17="Yearly")))=0)*(EDATE($C17,((YEAR((Paychecks!$B$8+1))-YEAR($C17))*12+MONTH((Paychecks!$B$8+1))-MONTH($C17)))&lt;(Paychecks!$B$8+1)))-IF(((YEAR(Paychecks!$A$8)-YEAR($C17))*12+MONTH(Paychecks!$A$8)-MONTH($C17))&lt;0,0,INT((((YEAR(Paychecks!$A$8)-YEAR($C17))*12+MONTH(Paychecks!$A$8)-MONTH($C17))-1)/(($D17="Monthly")+3*($D17="Quarterly")+12*($D17="Yearly")))+1+(MOD(((YEAR(Paychecks!$A$8)-YEAR($C17))*12+MONTH(Paychecks!$A$8)-MONTH($C17)),(($D17="Monthly")+3*($D17="Quarterly")+12*($D17="Yearly")))=0)*(EDATE($C17,((YEAR(Paychecks!$A$8)-YEAR($C17))*12+MONTH(Paychecks!$A$8)-MONTH($C17)))&lt;Paychecks!$A$8)),($C17&gt;=Paychecks!$A$8)*($C17&lt;=Paychecks!$B$8))))</f>
      </c>
      <c r="R17" s="14">
        <f>IF(OR($A17="",$C17=""),0,IF((7*($D17="Weekly")+14*($D17="Every 2 weeks"))&gt;0,MAX(0,-INT(($C17-(Paychecks!$B$9+1))/(7*($D17="Weekly")+14*($D17="Every 2 weeks")))-MAX(0,-INT(($C17-Paychecks!$A$9)/(7*($D17="Weekly")+14*($D17="Every 2 weeks"))))),IF((($D17="Monthly")+3*($D17="Quarterly")+12*($D17="Yearly"))&gt;0,IF(((YEAR((Paychecks!$B$9+1))-YEAR($C17))*12+MONTH((Paychecks!$B$9+1))-MONTH($C17))&lt;0,0,INT((((YEAR((Paychecks!$B$9+1))-YEAR($C17))*12+MONTH((Paychecks!$B$9+1))-MONTH($C17))-1)/(($D17="Monthly")+3*($D17="Quarterly")+12*($D17="Yearly")))+1+(MOD(((YEAR((Paychecks!$B$9+1))-YEAR($C17))*12+MONTH((Paychecks!$B$9+1))-MONTH($C17)),(($D17="Monthly")+3*($D17="Quarterly")+12*($D17="Yearly")))=0)*(EDATE($C17,((YEAR((Paychecks!$B$9+1))-YEAR($C17))*12+MONTH((Paychecks!$B$9+1))-MONTH($C17)))&lt;(Paychecks!$B$9+1)))-IF(((YEAR(Paychecks!$A$9)-YEAR($C17))*12+MONTH(Paychecks!$A$9)-MONTH($C17))&lt;0,0,INT((((YEAR(Paychecks!$A$9)-YEAR($C17))*12+MONTH(Paychecks!$A$9)-MONTH($C17))-1)/(($D17="Monthly")+3*($D17="Quarterly")+12*($D17="Yearly")))+1+(MOD(((YEAR(Paychecks!$A$9)-YEAR($C17))*12+MONTH(Paychecks!$A$9)-MONTH($C17)),(($D17="Monthly")+3*($D17="Quarterly")+12*($D17="Yearly")))=0)*(EDATE($C17,((YEAR(Paychecks!$A$9)-YEAR($C17))*12+MONTH(Paychecks!$A$9)-MONTH($C17)))&lt;Paychecks!$A$9)),($C17&gt;=Paychecks!$A$9)*($C17&lt;=Paychecks!$B$9))))</f>
      </c>
    </row>
    <row r="18" spans="1:18" x14ac:dyDescent="0.25">
      <c r="A18" s="2"/>
      <c r="B18" s="11"/>
      <c r="C18" s="9"/>
      <c r="D18" s="2"/>
      <c r="E18" s="2"/>
      <c r="F18" s="2"/>
      <c r="G18" s="2">
        <f>IF(A18="","",IF(F18="Yes","Paid",IF(C18&lt;TODAY(),"Overdue",IF(C18-TODAY()&lt;=HeadsUp,"Due soon",IF(E18="Yes","Autopay","Upcoming")))))</f>
      </c>
      <c r="H18" s="2">
        <f>IF(OR(A18="",F18="Yes"),"",C18-TODAY())</f>
      </c>
      <c r="I18" s="9">
        <f>IF(OR(A18="",C18=""),"",IF(OR(C18&lt;Paychecks!$A$2,C18&gt;Paychecks!$B$9),"",INDEX(Paychecks!$A$2:$A$9,MATCH(C18,Paychecks!$A$2:$A$9,1))))</f>
      </c>
      <c r="J18" s="2"/>
      <c r="K18" s="14">
        <f>IF(OR($A18="",$C18=""),0,IF((7*($D18="Weekly")+14*($D18="Every 2 weeks"))&gt;0,MAX(0,-INT(($C18-(Paychecks!$B$2+1))/(7*($D18="Weekly")+14*($D18="Every 2 weeks")))-MAX(0,-INT(($C18-Paychecks!$A$2)/(7*($D18="Weekly")+14*($D18="Every 2 weeks"))))),IF((($D18="Monthly")+3*($D18="Quarterly")+12*($D18="Yearly"))&gt;0,IF(((YEAR((Paychecks!$B$2+1))-YEAR($C18))*12+MONTH((Paychecks!$B$2+1))-MONTH($C18))&lt;0,0,INT((((YEAR((Paychecks!$B$2+1))-YEAR($C18))*12+MONTH((Paychecks!$B$2+1))-MONTH($C18))-1)/(($D18="Monthly")+3*($D18="Quarterly")+12*($D18="Yearly")))+1+(MOD(((YEAR((Paychecks!$B$2+1))-YEAR($C18))*12+MONTH((Paychecks!$B$2+1))-MONTH($C18)),(($D18="Monthly")+3*($D18="Quarterly")+12*($D18="Yearly")))=0)*(EDATE($C18,((YEAR((Paychecks!$B$2+1))-YEAR($C18))*12+MONTH((Paychecks!$B$2+1))-MONTH($C18)))&lt;(Paychecks!$B$2+1)))-IF(((YEAR(Paychecks!$A$2)-YEAR($C18))*12+MONTH(Paychecks!$A$2)-MONTH($C18))&lt;0,0,INT((((YEAR(Paychecks!$A$2)-YEAR($C18))*12+MONTH(Paychecks!$A$2)-MONTH($C18))-1)/(($D18="Monthly")+3*($D18="Quarterly")+12*($D18="Yearly")))+1+(MOD(((YEAR(Paychecks!$A$2)-YEAR($C18))*12+MONTH(Paychecks!$A$2)-MONTH($C18)),(($D18="Monthly")+3*($D18="Quarterly")+12*($D18="Yearly")))=0)*(EDATE($C18,((YEAR(Paychecks!$A$2)-YEAR($C18))*12+MONTH(Paychecks!$A$2)-MONTH($C18)))&lt;Paychecks!$A$2)),($C18&gt;=Paychecks!$A$2)*($C18&lt;=Paychecks!$B$2))))</f>
      </c>
      <c r="L18" s="14">
        <f>IF(OR($A18="",$C18=""),0,IF((7*($D18="Weekly")+14*($D18="Every 2 weeks"))&gt;0,MAX(0,-INT(($C18-(Paychecks!$B$3+1))/(7*($D18="Weekly")+14*($D18="Every 2 weeks")))-MAX(0,-INT(($C18-Paychecks!$A$3)/(7*($D18="Weekly")+14*($D18="Every 2 weeks"))))),IF((($D18="Monthly")+3*($D18="Quarterly")+12*($D18="Yearly"))&gt;0,IF(((YEAR((Paychecks!$B$3+1))-YEAR($C18))*12+MONTH((Paychecks!$B$3+1))-MONTH($C18))&lt;0,0,INT((((YEAR((Paychecks!$B$3+1))-YEAR($C18))*12+MONTH((Paychecks!$B$3+1))-MONTH($C18))-1)/(($D18="Monthly")+3*($D18="Quarterly")+12*($D18="Yearly")))+1+(MOD(((YEAR((Paychecks!$B$3+1))-YEAR($C18))*12+MONTH((Paychecks!$B$3+1))-MONTH($C18)),(($D18="Monthly")+3*($D18="Quarterly")+12*($D18="Yearly")))=0)*(EDATE($C18,((YEAR((Paychecks!$B$3+1))-YEAR($C18))*12+MONTH((Paychecks!$B$3+1))-MONTH($C18)))&lt;(Paychecks!$B$3+1)))-IF(((YEAR(Paychecks!$A$3)-YEAR($C18))*12+MONTH(Paychecks!$A$3)-MONTH($C18))&lt;0,0,INT((((YEAR(Paychecks!$A$3)-YEAR($C18))*12+MONTH(Paychecks!$A$3)-MONTH($C18))-1)/(($D18="Monthly")+3*($D18="Quarterly")+12*($D18="Yearly")))+1+(MOD(((YEAR(Paychecks!$A$3)-YEAR($C18))*12+MONTH(Paychecks!$A$3)-MONTH($C18)),(($D18="Monthly")+3*($D18="Quarterly")+12*($D18="Yearly")))=0)*(EDATE($C18,((YEAR(Paychecks!$A$3)-YEAR($C18))*12+MONTH(Paychecks!$A$3)-MONTH($C18)))&lt;Paychecks!$A$3)),($C18&gt;=Paychecks!$A$3)*($C18&lt;=Paychecks!$B$3))))</f>
      </c>
      <c r="M18" s="14">
        <f>IF(OR($A18="",$C18=""),0,IF((7*($D18="Weekly")+14*($D18="Every 2 weeks"))&gt;0,MAX(0,-INT(($C18-(Paychecks!$B$4+1))/(7*($D18="Weekly")+14*($D18="Every 2 weeks")))-MAX(0,-INT(($C18-Paychecks!$A$4)/(7*($D18="Weekly")+14*($D18="Every 2 weeks"))))),IF((($D18="Monthly")+3*($D18="Quarterly")+12*($D18="Yearly"))&gt;0,IF(((YEAR((Paychecks!$B$4+1))-YEAR($C18))*12+MONTH((Paychecks!$B$4+1))-MONTH($C18))&lt;0,0,INT((((YEAR((Paychecks!$B$4+1))-YEAR($C18))*12+MONTH((Paychecks!$B$4+1))-MONTH($C18))-1)/(($D18="Monthly")+3*($D18="Quarterly")+12*($D18="Yearly")))+1+(MOD(((YEAR((Paychecks!$B$4+1))-YEAR($C18))*12+MONTH((Paychecks!$B$4+1))-MONTH($C18)),(($D18="Monthly")+3*($D18="Quarterly")+12*($D18="Yearly")))=0)*(EDATE($C18,((YEAR((Paychecks!$B$4+1))-YEAR($C18))*12+MONTH((Paychecks!$B$4+1))-MONTH($C18)))&lt;(Paychecks!$B$4+1)))-IF(((YEAR(Paychecks!$A$4)-YEAR($C18))*12+MONTH(Paychecks!$A$4)-MONTH($C18))&lt;0,0,INT((((YEAR(Paychecks!$A$4)-YEAR($C18))*12+MONTH(Paychecks!$A$4)-MONTH($C18))-1)/(($D18="Monthly")+3*($D18="Quarterly")+12*($D18="Yearly")))+1+(MOD(((YEAR(Paychecks!$A$4)-YEAR($C18))*12+MONTH(Paychecks!$A$4)-MONTH($C18)),(($D18="Monthly")+3*($D18="Quarterly")+12*($D18="Yearly")))=0)*(EDATE($C18,((YEAR(Paychecks!$A$4)-YEAR($C18))*12+MONTH(Paychecks!$A$4)-MONTH($C18)))&lt;Paychecks!$A$4)),($C18&gt;=Paychecks!$A$4)*($C18&lt;=Paychecks!$B$4))))</f>
      </c>
      <c r="N18" s="14">
        <f>IF(OR($A18="",$C18=""),0,IF((7*($D18="Weekly")+14*($D18="Every 2 weeks"))&gt;0,MAX(0,-INT(($C18-(Paychecks!$B$5+1))/(7*($D18="Weekly")+14*($D18="Every 2 weeks")))-MAX(0,-INT(($C18-Paychecks!$A$5)/(7*($D18="Weekly")+14*($D18="Every 2 weeks"))))),IF((($D18="Monthly")+3*($D18="Quarterly")+12*($D18="Yearly"))&gt;0,IF(((YEAR((Paychecks!$B$5+1))-YEAR($C18))*12+MONTH((Paychecks!$B$5+1))-MONTH($C18))&lt;0,0,INT((((YEAR((Paychecks!$B$5+1))-YEAR($C18))*12+MONTH((Paychecks!$B$5+1))-MONTH($C18))-1)/(($D18="Monthly")+3*($D18="Quarterly")+12*($D18="Yearly")))+1+(MOD(((YEAR((Paychecks!$B$5+1))-YEAR($C18))*12+MONTH((Paychecks!$B$5+1))-MONTH($C18)),(($D18="Monthly")+3*($D18="Quarterly")+12*($D18="Yearly")))=0)*(EDATE($C18,((YEAR((Paychecks!$B$5+1))-YEAR($C18))*12+MONTH((Paychecks!$B$5+1))-MONTH($C18)))&lt;(Paychecks!$B$5+1)))-IF(((YEAR(Paychecks!$A$5)-YEAR($C18))*12+MONTH(Paychecks!$A$5)-MONTH($C18))&lt;0,0,INT((((YEAR(Paychecks!$A$5)-YEAR($C18))*12+MONTH(Paychecks!$A$5)-MONTH($C18))-1)/(($D18="Monthly")+3*($D18="Quarterly")+12*($D18="Yearly")))+1+(MOD(((YEAR(Paychecks!$A$5)-YEAR($C18))*12+MONTH(Paychecks!$A$5)-MONTH($C18)),(($D18="Monthly")+3*($D18="Quarterly")+12*($D18="Yearly")))=0)*(EDATE($C18,((YEAR(Paychecks!$A$5)-YEAR($C18))*12+MONTH(Paychecks!$A$5)-MONTH($C18)))&lt;Paychecks!$A$5)),($C18&gt;=Paychecks!$A$5)*($C18&lt;=Paychecks!$B$5))))</f>
      </c>
      <c r="O18" s="14">
        <f>IF(OR($A18="",$C18=""),0,IF((7*($D18="Weekly")+14*($D18="Every 2 weeks"))&gt;0,MAX(0,-INT(($C18-(Paychecks!$B$6+1))/(7*($D18="Weekly")+14*($D18="Every 2 weeks")))-MAX(0,-INT(($C18-Paychecks!$A$6)/(7*($D18="Weekly")+14*($D18="Every 2 weeks"))))),IF((($D18="Monthly")+3*($D18="Quarterly")+12*($D18="Yearly"))&gt;0,IF(((YEAR((Paychecks!$B$6+1))-YEAR($C18))*12+MONTH((Paychecks!$B$6+1))-MONTH($C18))&lt;0,0,INT((((YEAR((Paychecks!$B$6+1))-YEAR($C18))*12+MONTH((Paychecks!$B$6+1))-MONTH($C18))-1)/(($D18="Monthly")+3*($D18="Quarterly")+12*($D18="Yearly")))+1+(MOD(((YEAR((Paychecks!$B$6+1))-YEAR($C18))*12+MONTH((Paychecks!$B$6+1))-MONTH($C18)),(($D18="Monthly")+3*($D18="Quarterly")+12*($D18="Yearly")))=0)*(EDATE($C18,((YEAR((Paychecks!$B$6+1))-YEAR($C18))*12+MONTH((Paychecks!$B$6+1))-MONTH($C18)))&lt;(Paychecks!$B$6+1)))-IF(((YEAR(Paychecks!$A$6)-YEAR($C18))*12+MONTH(Paychecks!$A$6)-MONTH($C18))&lt;0,0,INT((((YEAR(Paychecks!$A$6)-YEAR($C18))*12+MONTH(Paychecks!$A$6)-MONTH($C18))-1)/(($D18="Monthly")+3*($D18="Quarterly")+12*($D18="Yearly")))+1+(MOD(((YEAR(Paychecks!$A$6)-YEAR($C18))*12+MONTH(Paychecks!$A$6)-MONTH($C18)),(($D18="Monthly")+3*($D18="Quarterly")+12*($D18="Yearly")))=0)*(EDATE($C18,((YEAR(Paychecks!$A$6)-YEAR($C18))*12+MONTH(Paychecks!$A$6)-MONTH($C18)))&lt;Paychecks!$A$6)),($C18&gt;=Paychecks!$A$6)*($C18&lt;=Paychecks!$B$6))))</f>
      </c>
      <c r="P18" s="14">
        <f>IF(OR($A18="",$C18=""),0,IF((7*($D18="Weekly")+14*($D18="Every 2 weeks"))&gt;0,MAX(0,-INT(($C18-(Paychecks!$B$7+1))/(7*($D18="Weekly")+14*($D18="Every 2 weeks")))-MAX(0,-INT(($C18-Paychecks!$A$7)/(7*($D18="Weekly")+14*($D18="Every 2 weeks"))))),IF((($D18="Monthly")+3*($D18="Quarterly")+12*($D18="Yearly"))&gt;0,IF(((YEAR((Paychecks!$B$7+1))-YEAR($C18))*12+MONTH((Paychecks!$B$7+1))-MONTH($C18))&lt;0,0,INT((((YEAR((Paychecks!$B$7+1))-YEAR($C18))*12+MONTH((Paychecks!$B$7+1))-MONTH($C18))-1)/(($D18="Monthly")+3*($D18="Quarterly")+12*($D18="Yearly")))+1+(MOD(((YEAR((Paychecks!$B$7+1))-YEAR($C18))*12+MONTH((Paychecks!$B$7+1))-MONTH($C18)),(($D18="Monthly")+3*($D18="Quarterly")+12*($D18="Yearly")))=0)*(EDATE($C18,((YEAR((Paychecks!$B$7+1))-YEAR($C18))*12+MONTH((Paychecks!$B$7+1))-MONTH($C18)))&lt;(Paychecks!$B$7+1)))-IF(((YEAR(Paychecks!$A$7)-YEAR($C18))*12+MONTH(Paychecks!$A$7)-MONTH($C18))&lt;0,0,INT((((YEAR(Paychecks!$A$7)-YEAR($C18))*12+MONTH(Paychecks!$A$7)-MONTH($C18))-1)/(($D18="Monthly")+3*($D18="Quarterly")+12*($D18="Yearly")))+1+(MOD(((YEAR(Paychecks!$A$7)-YEAR($C18))*12+MONTH(Paychecks!$A$7)-MONTH($C18)),(($D18="Monthly")+3*($D18="Quarterly")+12*($D18="Yearly")))=0)*(EDATE($C18,((YEAR(Paychecks!$A$7)-YEAR($C18))*12+MONTH(Paychecks!$A$7)-MONTH($C18)))&lt;Paychecks!$A$7)),($C18&gt;=Paychecks!$A$7)*($C18&lt;=Paychecks!$B$7))))</f>
      </c>
      <c r="Q18" s="14">
        <f>IF(OR($A18="",$C18=""),0,IF((7*($D18="Weekly")+14*($D18="Every 2 weeks"))&gt;0,MAX(0,-INT(($C18-(Paychecks!$B$8+1))/(7*($D18="Weekly")+14*($D18="Every 2 weeks")))-MAX(0,-INT(($C18-Paychecks!$A$8)/(7*($D18="Weekly")+14*($D18="Every 2 weeks"))))),IF((($D18="Monthly")+3*($D18="Quarterly")+12*($D18="Yearly"))&gt;0,IF(((YEAR((Paychecks!$B$8+1))-YEAR($C18))*12+MONTH((Paychecks!$B$8+1))-MONTH($C18))&lt;0,0,INT((((YEAR((Paychecks!$B$8+1))-YEAR($C18))*12+MONTH((Paychecks!$B$8+1))-MONTH($C18))-1)/(($D18="Monthly")+3*($D18="Quarterly")+12*($D18="Yearly")))+1+(MOD(((YEAR((Paychecks!$B$8+1))-YEAR($C18))*12+MONTH((Paychecks!$B$8+1))-MONTH($C18)),(($D18="Monthly")+3*($D18="Quarterly")+12*($D18="Yearly")))=0)*(EDATE($C18,((YEAR((Paychecks!$B$8+1))-YEAR($C18))*12+MONTH((Paychecks!$B$8+1))-MONTH($C18)))&lt;(Paychecks!$B$8+1)))-IF(((YEAR(Paychecks!$A$8)-YEAR($C18))*12+MONTH(Paychecks!$A$8)-MONTH($C18))&lt;0,0,INT((((YEAR(Paychecks!$A$8)-YEAR($C18))*12+MONTH(Paychecks!$A$8)-MONTH($C18))-1)/(($D18="Monthly")+3*($D18="Quarterly")+12*($D18="Yearly")))+1+(MOD(((YEAR(Paychecks!$A$8)-YEAR($C18))*12+MONTH(Paychecks!$A$8)-MONTH($C18)),(($D18="Monthly")+3*($D18="Quarterly")+12*($D18="Yearly")))=0)*(EDATE($C18,((YEAR(Paychecks!$A$8)-YEAR($C18))*12+MONTH(Paychecks!$A$8)-MONTH($C18)))&lt;Paychecks!$A$8)),($C18&gt;=Paychecks!$A$8)*($C18&lt;=Paychecks!$B$8))))</f>
      </c>
      <c r="R18" s="14">
        <f>IF(OR($A18="",$C18=""),0,IF((7*($D18="Weekly")+14*($D18="Every 2 weeks"))&gt;0,MAX(0,-INT(($C18-(Paychecks!$B$9+1))/(7*($D18="Weekly")+14*($D18="Every 2 weeks")))-MAX(0,-INT(($C18-Paychecks!$A$9)/(7*($D18="Weekly")+14*($D18="Every 2 weeks"))))),IF((($D18="Monthly")+3*($D18="Quarterly")+12*($D18="Yearly"))&gt;0,IF(((YEAR((Paychecks!$B$9+1))-YEAR($C18))*12+MONTH((Paychecks!$B$9+1))-MONTH($C18))&lt;0,0,INT((((YEAR((Paychecks!$B$9+1))-YEAR($C18))*12+MONTH((Paychecks!$B$9+1))-MONTH($C18))-1)/(($D18="Monthly")+3*($D18="Quarterly")+12*($D18="Yearly")))+1+(MOD(((YEAR((Paychecks!$B$9+1))-YEAR($C18))*12+MONTH((Paychecks!$B$9+1))-MONTH($C18)),(($D18="Monthly")+3*($D18="Quarterly")+12*($D18="Yearly")))=0)*(EDATE($C18,((YEAR((Paychecks!$B$9+1))-YEAR($C18))*12+MONTH((Paychecks!$B$9+1))-MONTH($C18)))&lt;(Paychecks!$B$9+1)))-IF(((YEAR(Paychecks!$A$9)-YEAR($C18))*12+MONTH(Paychecks!$A$9)-MONTH($C18))&lt;0,0,INT((((YEAR(Paychecks!$A$9)-YEAR($C18))*12+MONTH(Paychecks!$A$9)-MONTH($C18))-1)/(($D18="Monthly")+3*($D18="Quarterly")+12*($D18="Yearly")))+1+(MOD(((YEAR(Paychecks!$A$9)-YEAR($C18))*12+MONTH(Paychecks!$A$9)-MONTH($C18)),(($D18="Monthly")+3*($D18="Quarterly")+12*($D18="Yearly")))=0)*(EDATE($C18,((YEAR(Paychecks!$A$9)-YEAR($C18))*12+MONTH(Paychecks!$A$9)-MONTH($C18)))&lt;Paychecks!$A$9)),($C18&gt;=Paychecks!$A$9)*($C18&lt;=Paychecks!$B$9))))</f>
      </c>
    </row>
    <row r="19" spans="1:18" x14ac:dyDescent="0.25">
      <c r="A19" s="2"/>
      <c r="B19" s="11"/>
      <c r="C19" s="9"/>
      <c r="D19" s="2"/>
      <c r="E19" s="2"/>
      <c r="F19" s="2"/>
      <c r="G19" s="2">
        <f>IF(A19="","",IF(F19="Yes","Paid",IF(C19&lt;TODAY(),"Overdue",IF(C19-TODAY()&lt;=HeadsUp,"Due soon",IF(E19="Yes","Autopay","Upcoming")))))</f>
      </c>
      <c r="H19" s="2">
        <f>IF(OR(A19="",F19="Yes"),"",C19-TODAY())</f>
      </c>
      <c r="I19" s="9">
        <f>IF(OR(A19="",C19=""),"",IF(OR(C19&lt;Paychecks!$A$2,C19&gt;Paychecks!$B$9),"",INDEX(Paychecks!$A$2:$A$9,MATCH(C19,Paychecks!$A$2:$A$9,1))))</f>
      </c>
      <c r="J19" s="2"/>
      <c r="K19" s="14">
        <f>IF(OR($A19="",$C19=""),0,IF((7*($D19="Weekly")+14*($D19="Every 2 weeks"))&gt;0,MAX(0,-INT(($C19-(Paychecks!$B$2+1))/(7*($D19="Weekly")+14*($D19="Every 2 weeks")))-MAX(0,-INT(($C19-Paychecks!$A$2)/(7*($D19="Weekly")+14*($D19="Every 2 weeks"))))),IF((($D19="Monthly")+3*($D19="Quarterly")+12*($D19="Yearly"))&gt;0,IF(((YEAR((Paychecks!$B$2+1))-YEAR($C19))*12+MONTH((Paychecks!$B$2+1))-MONTH($C19))&lt;0,0,INT((((YEAR((Paychecks!$B$2+1))-YEAR($C19))*12+MONTH((Paychecks!$B$2+1))-MONTH($C19))-1)/(($D19="Monthly")+3*($D19="Quarterly")+12*($D19="Yearly")))+1+(MOD(((YEAR((Paychecks!$B$2+1))-YEAR($C19))*12+MONTH((Paychecks!$B$2+1))-MONTH($C19)),(($D19="Monthly")+3*($D19="Quarterly")+12*($D19="Yearly")))=0)*(EDATE($C19,((YEAR((Paychecks!$B$2+1))-YEAR($C19))*12+MONTH((Paychecks!$B$2+1))-MONTH($C19)))&lt;(Paychecks!$B$2+1)))-IF(((YEAR(Paychecks!$A$2)-YEAR($C19))*12+MONTH(Paychecks!$A$2)-MONTH($C19))&lt;0,0,INT((((YEAR(Paychecks!$A$2)-YEAR($C19))*12+MONTH(Paychecks!$A$2)-MONTH($C19))-1)/(($D19="Monthly")+3*($D19="Quarterly")+12*($D19="Yearly")))+1+(MOD(((YEAR(Paychecks!$A$2)-YEAR($C19))*12+MONTH(Paychecks!$A$2)-MONTH($C19)),(($D19="Monthly")+3*($D19="Quarterly")+12*($D19="Yearly")))=0)*(EDATE($C19,((YEAR(Paychecks!$A$2)-YEAR($C19))*12+MONTH(Paychecks!$A$2)-MONTH($C19)))&lt;Paychecks!$A$2)),($C19&gt;=Paychecks!$A$2)*($C19&lt;=Paychecks!$B$2))))</f>
      </c>
      <c r="L19" s="14">
        <f>IF(OR($A19="",$C19=""),0,IF((7*($D19="Weekly")+14*($D19="Every 2 weeks"))&gt;0,MAX(0,-INT(($C19-(Paychecks!$B$3+1))/(7*($D19="Weekly")+14*($D19="Every 2 weeks")))-MAX(0,-INT(($C19-Paychecks!$A$3)/(7*($D19="Weekly")+14*($D19="Every 2 weeks"))))),IF((($D19="Monthly")+3*($D19="Quarterly")+12*($D19="Yearly"))&gt;0,IF(((YEAR((Paychecks!$B$3+1))-YEAR($C19))*12+MONTH((Paychecks!$B$3+1))-MONTH($C19))&lt;0,0,INT((((YEAR((Paychecks!$B$3+1))-YEAR($C19))*12+MONTH((Paychecks!$B$3+1))-MONTH($C19))-1)/(($D19="Monthly")+3*($D19="Quarterly")+12*($D19="Yearly")))+1+(MOD(((YEAR((Paychecks!$B$3+1))-YEAR($C19))*12+MONTH((Paychecks!$B$3+1))-MONTH($C19)),(($D19="Monthly")+3*($D19="Quarterly")+12*($D19="Yearly")))=0)*(EDATE($C19,((YEAR((Paychecks!$B$3+1))-YEAR($C19))*12+MONTH((Paychecks!$B$3+1))-MONTH($C19)))&lt;(Paychecks!$B$3+1)))-IF(((YEAR(Paychecks!$A$3)-YEAR($C19))*12+MONTH(Paychecks!$A$3)-MONTH($C19))&lt;0,0,INT((((YEAR(Paychecks!$A$3)-YEAR($C19))*12+MONTH(Paychecks!$A$3)-MONTH($C19))-1)/(($D19="Monthly")+3*($D19="Quarterly")+12*($D19="Yearly")))+1+(MOD(((YEAR(Paychecks!$A$3)-YEAR($C19))*12+MONTH(Paychecks!$A$3)-MONTH($C19)),(($D19="Monthly")+3*($D19="Quarterly")+12*($D19="Yearly")))=0)*(EDATE($C19,((YEAR(Paychecks!$A$3)-YEAR($C19))*12+MONTH(Paychecks!$A$3)-MONTH($C19)))&lt;Paychecks!$A$3)),($C19&gt;=Paychecks!$A$3)*($C19&lt;=Paychecks!$B$3))))</f>
      </c>
      <c r="M19" s="14">
        <f>IF(OR($A19="",$C19=""),0,IF((7*($D19="Weekly")+14*($D19="Every 2 weeks"))&gt;0,MAX(0,-INT(($C19-(Paychecks!$B$4+1))/(7*($D19="Weekly")+14*($D19="Every 2 weeks")))-MAX(0,-INT(($C19-Paychecks!$A$4)/(7*($D19="Weekly")+14*($D19="Every 2 weeks"))))),IF((($D19="Monthly")+3*($D19="Quarterly")+12*($D19="Yearly"))&gt;0,IF(((YEAR((Paychecks!$B$4+1))-YEAR($C19))*12+MONTH((Paychecks!$B$4+1))-MONTH($C19))&lt;0,0,INT((((YEAR((Paychecks!$B$4+1))-YEAR($C19))*12+MONTH((Paychecks!$B$4+1))-MONTH($C19))-1)/(($D19="Monthly")+3*($D19="Quarterly")+12*($D19="Yearly")))+1+(MOD(((YEAR((Paychecks!$B$4+1))-YEAR($C19))*12+MONTH((Paychecks!$B$4+1))-MONTH($C19)),(($D19="Monthly")+3*($D19="Quarterly")+12*($D19="Yearly")))=0)*(EDATE($C19,((YEAR((Paychecks!$B$4+1))-YEAR($C19))*12+MONTH((Paychecks!$B$4+1))-MONTH($C19)))&lt;(Paychecks!$B$4+1)))-IF(((YEAR(Paychecks!$A$4)-YEAR($C19))*12+MONTH(Paychecks!$A$4)-MONTH($C19))&lt;0,0,INT((((YEAR(Paychecks!$A$4)-YEAR($C19))*12+MONTH(Paychecks!$A$4)-MONTH($C19))-1)/(($D19="Monthly")+3*($D19="Quarterly")+12*($D19="Yearly")))+1+(MOD(((YEAR(Paychecks!$A$4)-YEAR($C19))*12+MONTH(Paychecks!$A$4)-MONTH($C19)),(($D19="Monthly")+3*($D19="Quarterly")+12*($D19="Yearly")))=0)*(EDATE($C19,((YEAR(Paychecks!$A$4)-YEAR($C19))*12+MONTH(Paychecks!$A$4)-MONTH($C19)))&lt;Paychecks!$A$4)),($C19&gt;=Paychecks!$A$4)*($C19&lt;=Paychecks!$B$4))))</f>
      </c>
      <c r="N19" s="14">
        <f>IF(OR($A19="",$C19=""),0,IF((7*($D19="Weekly")+14*($D19="Every 2 weeks"))&gt;0,MAX(0,-INT(($C19-(Paychecks!$B$5+1))/(7*($D19="Weekly")+14*($D19="Every 2 weeks")))-MAX(0,-INT(($C19-Paychecks!$A$5)/(7*($D19="Weekly")+14*($D19="Every 2 weeks"))))),IF((($D19="Monthly")+3*($D19="Quarterly")+12*($D19="Yearly"))&gt;0,IF(((YEAR((Paychecks!$B$5+1))-YEAR($C19))*12+MONTH((Paychecks!$B$5+1))-MONTH($C19))&lt;0,0,INT((((YEAR((Paychecks!$B$5+1))-YEAR($C19))*12+MONTH((Paychecks!$B$5+1))-MONTH($C19))-1)/(($D19="Monthly")+3*($D19="Quarterly")+12*($D19="Yearly")))+1+(MOD(((YEAR((Paychecks!$B$5+1))-YEAR($C19))*12+MONTH((Paychecks!$B$5+1))-MONTH($C19)),(($D19="Monthly")+3*($D19="Quarterly")+12*($D19="Yearly")))=0)*(EDATE($C19,((YEAR((Paychecks!$B$5+1))-YEAR($C19))*12+MONTH((Paychecks!$B$5+1))-MONTH($C19)))&lt;(Paychecks!$B$5+1)))-IF(((YEAR(Paychecks!$A$5)-YEAR($C19))*12+MONTH(Paychecks!$A$5)-MONTH($C19))&lt;0,0,INT((((YEAR(Paychecks!$A$5)-YEAR($C19))*12+MONTH(Paychecks!$A$5)-MONTH($C19))-1)/(($D19="Monthly")+3*($D19="Quarterly")+12*($D19="Yearly")))+1+(MOD(((YEAR(Paychecks!$A$5)-YEAR($C19))*12+MONTH(Paychecks!$A$5)-MONTH($C19)),(($D19="Monthly")+3*($D19="Quarterly")+12*($D19="Yearly")))=0)*(EDATE($C19,((YEAR(Paychecks!$A$5)-YEAR($C19))*12+MONTH(Paychecks!$A$5)-MONTH($C19)))&lt;Paychecks!$A$5)),($C19&gt;=Paychecks!$A$5)*($C19&lt;=Paychecks!$B$5))))</f>
      </c>
      <c r="O19" s="14">
        <f>IF(OR($A19="",$C19=""),0,IF((7*($D19="Weekly")+14*($D19="Every 2 weeks"))&gt;0,MAX(0,-INT(($C19-(Paychecks!$B$6+1))/(7*($D19="Weekly")+14*($D19="Every 2 weeks")))-MAX(0,-INT(($C19-Paychecks!$A$6)/(7*($D19="Weekly")+14*($D19="Every 2 weeks"))))),IF((($D19="Monthly")+3*($D19="Quarterly")+12*($D19="Yearly"))&gt;0,IF(((YEAR((Paychecks!$B$6+1))-YEAR($C19))*12+MONTH((Paychecks!$B$6+1))-MONTH($C19))&lt;0,0,INT((((YEAR((Paychecks!$B$6+1))-YEAR($C19))*12+MONTH((Paychecks!$B$6+1))-MONTH($C19))-1)/(($D19="Monthly")+3*($D19="Quarterly")+12*($D19="Yearly")))+1+(MOD(((YEAR((Paychecks!$B$6+1))-YEAR($C19))*12+MONTH((Paychecks!$B$6+1))-MONTH($C19)),(($D19="Monthly")+3*($D19="Quarterly")+12*($D19="Yearly")))=0)*(EDATE($C19,((YEAR((Paychecks!$B$6+1))-YEAR($C19))*12+MONTH((Paychecks!$B$6+1))-MONTH($C19)))&lt;(Paychecks!$B$6+1)))-IF(((YEAR(Paychecks!$A$6)-YEAR($C19))*12+MONTH(Paychecks!$A$6)-MONTH($C19))&lt;0,0,INT((((YEAR(Paychecks!$A$6)-YEAR($C19))*12+MONTH(Paychecks!$A$6)-MONTH($C19))-1)/(($D19="Monthly")+3*($D19="Quarterly")+12*($D19="Yearly")))+1+(MOD(((YEAR(Paychecks!$A$6)-YEAR($C19))*12+MONTH(Paychecks!$A$6)-MONTH($C19)),(($D19="Monthly")+3*($D19="Quarterly")+12*($D19="Yearly")))=0)*(EDATE($C19,((YEAR(Paychecks!$A$6)-YEAR($C19))*12+MONTH(Paychecks!$A$6)-MONTH($C19)))&lt;Paychecks!$A$6)),($C19&gt;=Paychecks!$A$6)*($C19&lt;=Paychecks!$B$6))))</f>
      </c>
      <c r="P19" s="14">
        <f>IF(OR($A19="",$C19=""),0,IF((7*($D19="Weekly")+14*($D19="Every 2 weeks"))&gt;0,MAX(0,-INT(($C19-(Paychecks!$B$7+1))/(7*($D19="Weekly")+14*($D19="Every 2 weeks")))-MAX(0,-INT(($C19-Paychecks!$A$7)/(7*($D19="Weekly")+14*($D19="Every 2 weeks"))))),IF((($D19="Monthly")+3*($D19="Quarterly")+12*($D19="Yearly"))&gt;0,IF(((YEAR((Paychecks!$B$7+1))-YEAR($C19))*12+MONTH((Paychecks!$B$7+1))-MONTH($C19))&lt;0,0,INT((((YEAR((Paychecks!$B$7+1))-YEAR($C19))*12+MONTH((Paychecks!$B$7+1))-MONTH($C19))-1)/(($D19="Monthly")+3*($D19="Quarterly")+12*($D19="Yearly")))+1+(MOD(((YEAR((Paychecks!$B$7+1))-YEAR($C19))*12+MONTH((Paychecks!$B$7+1))-MONTH($C19)),(($D19="Monthly")+3*($D19="Quarterly")+12*($D19="Yearly")))=0)*(EDATE($C19,((YEAR((Paychecks!$B$7+1))-YEAR($C19))*12+MONTH((Paychecks!$B$7+1))-MONTH($C19)))&lt;(Paychecks!$B$7+1)))-IF(((YEAR(Paychecks!$A$7)-YEAR($C19))*12+MONTH(Paychecks!$A$7)-MONTH($C19))&lt;0,0,INT((((YEAR(Paychecks!$A$7)-YEAR($C19))*12+MONTH(Paychecks!$A$7)-MONTH($C19))-1)/(($D19="Monthly")+3*($D19="Quarterly")+12*($D19="Yearly")))+1+(MOD(((YEAR(Paychecks!$A$7)-YEAR($C19))*12+MONTH(Paychecks!$A$7)-MONTH($C19)),(($D19="Monthly")+3*($D19="Quarterly")+12*($D19="Yearly")))=0)*(EDATE($C19,((YEAR(Paychecks!$A$7)-YEAR($C19))*12+MONTH(Paychecks!$A$7)-MONTH($C19)))&lt;Paychecks!$A$7)),($C19&gt;=Paychecks!$A$7)*($C19&lt;=Paychecks!$B$7))))</f>
      </c>
      <c r="Q19" s="14">
        <f>IF(OR($A19="",$C19=""),0,IF((7*($D19="Weekly")+14*($D19="Every 2 weeks"))&gt;0,MAX(0,-INT(($C19-(Paychecks!$B$8+1))/(7*($D19="Weekly")+14*($D19="Every 2 weeks")))-MAX(0,-INT(($C19-Paychecks!$A$8)/(7*($D19="Weekly")+14*($D19="Every 2 weeks"))))),IF((($D19="Monthly")+3*($D19="Quarterly")+12*($D19="Yearly"))&gt;0,IF(((YEAR((Paychecks!$B$8+1))-YEAR($C19))*12+MONTH((Paychecks!$B$8+1))-MONTH($C19))&lt;0,0,INT((((YEAR((Paychecks!$B$8+1))-YEAR($C19))*12+MONTH((Paychecks!$B$8+1))-MONTH($C19))-1)/(($D19="Monthly")+3*($D19="Quarterly")+12*($D19="Yearly")))+1+(MOD(((YEAR((Paychecks!$B$8+1))-YEAR($C19))*12+MONTH((Paychecks!$B$8+1))-MONTH($C19)),(($D19="Monthly")+3*($D19="Quarterly")+12*($D19="Yearly")))=0)*(EDATE($C19,((YEAR((Paychecks!$B$8+1))-YEAR($C19))*12+MONTH((Paychecks!$B$8+1))-MONTH($C19)))&lt;(Paychecks!$B$8+1)))-IF(((YEAR(Paychecks!$A$8)-YEAR($C19))*12+MONTH(Paychecks!$A$8)-MONTH($C19))&lt;0,0,INT((((YEAR(Paychecks!$A$8)-YEAR($C19))*12+MONTH(Paychecks!$A$8)-MONTH($C19))-1)/(($D19="Monthly")+3*($D19="Quarterly")+12*($D19="Yearly")))+1+(MOD(((YEAR(Paychecks!$A$8)-YEAR($C19))*12+MONTH(Paychecks!$A$8)-MONTH($C19)),(($D19="Monthly")+3*($D19="Quarterly")+12*($D19="Yearly")))=0)*(EDATE($C19,((YEAR(Paychecks!$A$8)-YEAR($C19))*12+MONTH(Paychecks!$A$8)-MONTH($C19)))&lt;Paychecks!$A$8)),($C19&gt;=Paychecks!$A$8)*($C19&lt;=Paychecks!$B$8))))</f>
      </c>
      <c r="R19" s="14">
        <f>IF(OR($A19="",$C19=""),0,IF((7*($D19="Weekly")+14*($D19="Every 2 weeks"))&gt;0,MAX(0,-INT(($C19-(Paychecks!$B$9+1))/(7*($D19="Weekly")+14*($D19="Every 2 weeks")))-MAX(0,-INT(($C19-Paychecks!$A$9)/(7*($D19="Weekly")+14*($D19="Every 2 weeks"))))),IF((($D19="Monthly")+3*($D19="Quarterly")+12*($D19="Yearly"))&gt;0,IF(((YEAR((Paychecks!$B$9+1))-YEAR($C19))*12+MONTH((Paychecks!$B$9+1))-MONTH($C19))&lt;0,0,INT((((YEAR((Paychecks!$B$9+1))-YEAR($C19))*12+MONTH((Paychecks!$B$9+1))-MONTH($C19))-1)/(($D19="Monthly")+3*($D19="Quarterly")+12*($D19="Yearly")))+1+(MOD(((YEAR((Paychecks!$B$9+1))-YEAR($C19))*12+MONTH((Paychecks!$B$9+1))-MONTH($C19)),(($D19="Monthly")+3*($D19="Quarterly")+12*($D19="Yearly")))=0)*(EDATE($C19,((YEAR((Paychecks!$B$9+1))-YEAR($C19))*12+MONTH((Paychecks!$B$9+1))-MONTH($C19)))&lt;(Paychecks!$B$9+1)))-IF(((YEAR(Paychecks!$A$9)-YEAR($C19))*12+MONTH(Paychecks!$A$9)-MONTH($C19))&lt;0,0,INT((((YEAR(Paychecks!$A$9)-YEAR($C19))*12+MONTH(Paychecks!$A$9)-MONTH($C19))-1)/(($D19="Monthly")+3*($D19="Quarterly")+12*($D19="Yearly")))+1+(MOD(((YEAR(Paychecks!$A$9)-YEAR($C19))*12+MONTH(Paychecks!$A$9)-MONTH($C19)),(($D19="Monthly")+3*($D19="Quarterly")+12*($D19="Yearly")))=0)*(EDATE($C19,((YEAR(Paychecks!$A$9)-YEAR($C19))*12+MONTH(Paychecks!$A$9)-MONTH($C19)))&lt;Paychecks!$A$9)),($C19&gt;=Paychecks!$A$9)*($C19&lt;=Paychecks!$B$9))))</f>
      </c>
    </row>
    <row r="20" spans="1:18" x14ac:dyDescent="0.25">
      <c r="A20" s="2"/>
      <c r="B20" s="11"/>
      <c r="C20" s="9"/>
      <c r="D20" s="2"/>
      <c r="E20" s="2"/>
      <c r="F20" s="2"/>
      <c r="G20" s="2">
        <f>IF(A20="","",IF(F20="Yes","Paid",IF(C20&lt;TODAY(),"Overdue",IF(C20-TODAY()&lt;=HeadsUp,"Due soon",IF(E20="Yes","Autopay","Upcoming")))))</f>
      </c>
      <c r="H20" s="2">
        <f>IF(OR(A20="",F20="Yes"),"",C20-TODAY())</f>
      </c>
      <c r="I20" s="9">
        <f>IF(OR(A20="",C20=""),"",IF(OR(C20&lt;Paychecks!$A$2,C20&gt;Paychecks!$B$9),"",INDEX(Paychecks!$A$2:$A$9,MATCH(C20,Paychecks!$A$2:$A$9,1))))</f>
      </c>
      <c r="J20" s="2"/>
      <c r="K20" s="14">
        <f>IF(OR($A20="",$C20=""),0,IF((7*($D20="Weekly")+14*($D20="Every 2 weeks"))&gt;0,MAX(0,-INT(($C20-(Paychecks!$B$2+1))/(7*($D20="Weekly")+14*($D20="Every 2 weeks")))-MAX(0,-INT(($C20-Paychecks!$A$2)/(7*($D20="Weekly")+14*($D20="Every 2 weeks"))))),IF((($D20="Monthly")+3*($D20="Quarterly")+12*($D20="Yearly"))&gt;0,IF(((YEAR((Paychecks!$B$2+1))-YEAR($C20))*12+MONTH((Paychecks!$B$2+1))-MONTH($C20))&lt;0,0,INT((((YEAR((Paychecks!$B$2+1))-YEAR($C20))*12+MONTH((Paychecks!$B$2+1))-MONTH($C20))-1)/(($D20="Monthly")+3*($D20="Quarterly")+12*($D20="Yearly")))+1+(MOD(((YEAR((Paychecks!$B$2+1))-YEAR($C20))*12+MONTH((Paychecks!$B$2+1))-MONTH($C20)),(($D20="Monthly")+3*($D20="Quarterly")+12*($D20="Yearly")))=0)*(EDATE($C20,((YEAR((Paychecks!$B$2+1))-YEAR($C20))*12+MONTH((Paychecks!$B$2+1))-MONTH($C20)))&lt;(Paychecks!$B$2+1)))-IF(((YEAR(Paychecks!$A$2)-YEAR($C20))*12+MONTH(Paychecks!$A$2)-MONTH($C20))&lt;0,0,INT((((YEAR(Paychecks!$A$2)-YEAR($C20))*12+MONTH(Paychecks!$A$2)-MONTH($C20))-1)/(($D20="Monthly")+3*($D20="Quarterly")+12*($D20="Yearly")))+1+(MOD(((YEAR(Paychecks!$A$2)-YEAR($C20))*12+MONTH(Paychecks!$A$2)-MONTH($C20)),(($D20="Monthly")+3*($D20="Quarterly")+12*($D20="Yearly")))=0)*(EDATE($C20,((YEAR(Paychecks!$A$2)-YEAR($C20))*12+MONTH(Paychecks!$A$2)-MONTH($C20)))&lt;Paychecks!$A$2)),($C20&gt;=Paychecks!$A$2)*($C20&lt;=Paychecks!$B$2))))</f>
      </c>
      <c r="L20" s="14">
        <f>IF(OR($A20="",$C20=""),0,IF((7*($D20="Weekly")+14*($D20="Every 2 weeks"))&gt;0,MAX(0,-INT(($C20-(Paychecks!$B$3+1))/(7*($D20="Weekly")+14*($D20="Every 2 weeks")))-MAX(0,-INT(($C20-Paychecks!$A$3)/(7*($D20="Weekly")+14*($D20="Every 2 weeks"))))),IF((($D20="Monthly")+3*($D20="Quarterly")+12*($D20="Yearly"))&gt;0,IF(((YEAR((Paychecks!$B$3+1))-YEAR($C20))*12+MONTH((Paychecks!$B$3+1))-MONTH($C20))&lt;0,0,INT((((YEAR((Paychecks!$B$3+1))-YEAR($C20))*12+MONTH((Paychecks!$B$3+1))-MONTH($C20))-1)/(($D20="Monthly")+3*($D20="Quarterly")+12*($D20="Yearly")))+1+(MOD(((YEAR((Paychecks!$B$3+1))-YEAR($C20))*12+MONTH((Paychecks!$B$3+1))-MONTH($C20)),(($D20="Monthly")+3*($D20="Quarterly")+12*($D20="Yearly")))=0)*(EDATE($C20,((YEAR((Paychecks!$B$3+1))-YEAR($C20))*12+MONTH((Paychecks!$B$3+1))-MONTH($C20)))&lt;(Paychecks!$B$3+1)))-IF(((YEAR(Paychecks!$A$3)-YEAR($C20))*12+MONTH(Paychecks!$A$3)-MONTH($C20))&lt;0,0,INT((((YEAR(Paychecks!$A$3)-YEAR($C20))*12+MONTH(Paychecks!$A$3)-MONTH($C20))-1)/(($D20="Monthly")+3*($D20="Quarterly")+12*($D20="Yearly")))+1+(MOD(((YEAR(Paychecks!$A$3)-YEAR($C20))*12+MONTH(Paychecks!$A$3)-MONTH($C20)),(($D20="Monthly")+3*($D20="Quarterly")+12*($D20="Yearly")))=0)*(EDATE($C20,((YEAR(Paychecks!$A$3)-YEAR($C20))*12+MONTH(Paychecks!$A$3)-MONTH($C20)))&lt;Paychecks!$A$3)),($C20&gt;=Paychecks!$A$3)*($C20&lt;=Paychecks!$B$3))))</f>
      </c>
      <c r="M20" s="14">
        <f>IF(OR($A20="",$C20=""),0,IF((7*($D20="Weekly")+14*($D20="Every 2 weeks"))&gt;0,MAX(0,-INT(($C20-(Paychecks!$B$4+1))/(7*($D20="Weekly")+14*($D20="Every 2 weeks")))-MAX(0,-INT(($C20-Paychecks!$A$4)/(7*($D20="Weekly")+14*($D20="Every 2 weeks"))))),IF((($D20="Monthly")+3*($D20="Quarterly")+12*($D20="Yearly"))&gt;0,IF(((YEAR((Paychecks!$B$4+1))-YEAR($C20))*12+MONTH((Paychecks!$B$4+1))-MONTH($C20))&lt;0,0,INT((((YEAR((Paychecks!$B$4+1))-YEAR($C20))*12+MONTH((Paychecks!$B$4+1))-MONTH($C20))-1)/(($D20="Monthly")+3*($D20="Quarterly")+12*($D20="Yearly")))+1+(MOD(((YEAR((Paychecks!$B$4+1))-YEAR($C20))*12+MONTH((Paychecks!$B$4+1))-MONTH($C20)),(($D20="Monthly")+3*($D20="Quarterly")+12*($D20="Yearly")))=0)*(EDATE($C20,((YEAR((Paychecks!$B$4+1))-YEAR($C20))*12+MONTH((Paychecks!$B$4+1))-MONTH($C20)))&lt;(Paychecks!$B$4+1)))-IF(((YEAR(Paychecks!$A$4)-YEAR($C20))*12+MONTH(Paychecks!$A$4)-MONTH($C20))&lt;0,0,INT((((YEAR(Paychecks!$A$4)-YEAR($C20))*12+MONTH(Paychecks!$A$4)-MONTH($C20))-1)/(($D20="Monthly")+3*($D20="Quarterly")+12*($D20="Yearly")))+1+(MOD(((YEAR(Paychecks!$A$4)-YEAR($C20))*12+MONTH(Paychecks!$A$4)-MONTH($C20)),(($D20="Monthly")+3*($D20="Quarterly")+12*($D20="Yearly")))=0)*(EDATE($C20,((YEAR(Paychecks!$A$4)-YEAR($C20))*12+MONTH(Paychecks!$A$4)-MONTH($C20)))&lt;Paychecks!$A$4)),($C20&gt;=Paychecks!$A$4)*($C20&lt;=Paychecks!$B$4))))</f>
      </c>
      <c r="N20" s="14">
        <f>IF(OR($A20="",$C20=""),0,IF((7*($D20="Weekly")+14*($D20="Every 2 weeks"))&gt;0,MAX(0,-INT(($C20-(Paychecks!$B$5+1))/(7*($D20="Weekly")+14*($D20="Every 2 weeks")))-MAX(0,-INT(($C20-Paychecks!$A$5)/(7*($D20="Weekly")+14*($D20="Every 2 weeks"))))),IF((($D20="Monthly")+3*($D20="Quarterly")+12*($D20="Yearly"))&gt;0,IF(((YEAR((Paychecks!$B$5+1))-YEAR($C20))*12+MONTH((Paychecks!$B$5+1))-MONTH($C20))&lt;0,0,INT((((YEAR((Paychecks!$B$5+1))-YEAR($C20))*12+MONTH((Paychecks!$B$5+1))-MONTH($C20))-1)/(($D20="Monthly")+3*($D20="Quarterly")+12*($D20="Yearly")))+1+(MOD(((YEAR((Paychecks!$B$5+1))-YEAR($C20))*12+MONTH((Paychecks!$B$5+1))-MONTH($C20)),(($D20="Monthly")+3*($D20="Quarterly")+12*($D20="Yearly")))=0)*(EDATE($C20,((YEAR((Paychecks!$B$5+1))-YEAR($C20))*12+MONTH((Paychecks!$B$5+1))-MONTH($C20)))&lt;(Paychecks!$B$5+1)))-IF(((YEAR(Paychecks!$A$5)-YEAR($C20))*12+MONTH(Paychecks!$A$5)-MONTH($C20))&lt;0,0,INT((((YEAR(Paychecks!$A$5)-YEAR($C20))*12+MONTH(Paychecks!$A$5)-MONTH($C20))-1)/(($D20="Monthly")+3*($D20="Quarterly")+12*($D20="Yearly")))+1+(MOD(((YEAR(Paychecks!$A$5)-YEAR($C20))*12+MONTH(Paychecks!$A$5)-MONTH($C20)),(($D20="Monthly")+3*($D20="Quarterly")+12*($D20="Yearly")))=0)*(EDATE($C20,((YEAR(Paychecks!$A$5)-YEAR($C20))*12+MONTH(Paychecks!$A$5)-MONTH($C20)))&lt;Paychecks!$A$5)),($C20&gt;=Paychecks!$A$5)*($C20&lt;=Paychecks!$B$5))))</f>
      </c>
      <c r="O20" s="14">
        <f>IF(OR($A20="",$C20=""),0,IF((7*($D20="Weekly")+14*($D20="Every 2 weeks"))&gt;0,MAX(0,-INT(($C20-(Paychecks!$B$6+1))/(7*($D20="Weekly")+14*($D20="Every 2 weeks")))-MAX(0,-INT(($C20-Paychecks!$A$6)/(7*($D20="Weekly")+14*($D20="Every 2 weeks"))))),IF((($D20="Monthly")+3*($D20="Quarterly")+12*($D20="Yearly"))&gt;0,IF(((YEAR((Paychecks!$B$6+1))-YEAR($C20))*12+MONTH((Paychecks!$B$6+1))-MONTH($C20))&lt;0,0,INT((((YEAR((Paychecks!$B$6+1))-YEAR($C20))*12+MONTH((Paychecks!$B$6+1))-MONTH($C20))-1)/(($D20="Monthly")+3*($D20="Quarterly")+12*($D20="Yearly")))+1+(MOD(((YEAR((Paychecks!$B$6+1))-YEAR($C20))*12+MONTH((Paychecks!$B$6+1))-MONTH($C20)),(($D20="Monthly")+3*($D20="Quarterly")+12*($D20="Yearly")))=0)*(EDATE($C20,((YEAR((Paychecks!$B$6+1))-YEAR($C20))*12+MONTH((Paychecks!$B$6+1))-MONTH($C20)))&lt;(Paychecks!$B$6+1)))-IF(((YEAR(Paychecks!$A$6)-YEAR($C20))*12+MONTH(Paychecks!$A$6)-MONTH($C20))&lt;0,0,INT((((YEAR(Paychecks!$A$6)-YEAR($C20))*12+MONTH(Paychecks!$A$6)-MONTH($C20))-1)/(($D20="Monthly")+3*($D20="Quarterly")+12*($D20="Yearly")))+1+(MOD(((YEAR(Paychecks!$A$6)-YEAR($C20))*12+MONTH(Paychecks!$A$6)-MONTH($C20)),(($D20="Monthly")+3*($D20="Quarterly")+12*($D20="Yearly")))=0)*(EDATE($C20,((YEAR(Paychecks!$A$6)-YEAR($C20))*12+MONTH(Paychecks!$A$6)-MONTH($C20)))&lt;Paychecks!$A$6)),($C20&gt;=Paychecks!$A$6)*($C20&lt;=Paychecks!$B$6))))</f>
      </c>
      <c r="P20" s="14">
        <f>IF(OR($A20="",$C20=""),0,IF((7*($D20="Weekly")+14*($D20="Every 2 weeks"))&gt;0,MAX(0,-INT(($C20-(Paychecks!$B$7+1))/(7*($D20="Weekly")+14*($D20="Every 2 weeks")))-MAX(0,-INT(($C20-Paychecks!$A$7)/(7*($D20="Weekly")+14*($D20="Every 2 weeks"))))),IF((($D20="Monthly")+3*($D20="Quarterly")+12*($D20="Yearly"))&gt;0,IF(((YEAR((Paychecks!$B$7+1))-YEAR($C20))*12+MONTH((Paychecks!$B$7+1))-MONTH($C20))&lt;0,0,INT((((YEAR((Paychecks!$B$7+1))-YEAR($C20))*12+MONTH((Paychecks!$B$7+1))-MONTH($C20))-1)/(($D20="Monthly")+3*($D20="Quarterly")+12*($D20="Yearly")))+1+(MOD(((YEAR((Paychecks!$B$7+1))-YEAR($C20))*12+MONTH((Paychecks!$B$7+1))-MONTH($C20)),(($D20="Monthly")+3*($D20="Quarterly")+12*($D20="Yearly")))=0)*(EDATE($C20,((YEAR((Paychecks!$B$7+1))-YEAR($C20))*12+MONTH((Paychecks!$B$7+1))-MONTH($C20)))&lt;(Paychecks!$B$7+1)))-IF(((YEAR(Paychecks!$A$7)-YEAR($C20))*12+MONTH(Paychecks!$A$7)-MONTH($C20))&lt;0,0,INT((((YEAR(Paychecks!$A$7)-YEAR($C20))*12+MONTH(Paychecks!$A$7)-MONTH($C20))-1)/(($D20="Monthly")+3*($D20="Quarterly")+12*($D20="Yearly")))+1+(MOD(((YEAR(Paychecks!$A$7)-YEAR($C20))*12+MONTH(Paychecks!$A$7)-MONTH($C20)),(($D20="Monthly")+3*($D20="Quarterly")+12*($D20="Yearly")))=0)*(EDATE($C20,((YEAR(Paychecks!$A$7)-YEAR($C20))*12+MONTH(Paychecks!$A$7)-MONTH($C20)))&lt;Paychecks!$A$7)),($C20&gt;=Paychecks!$A$7)*($C20&lt;=Paychecks!$B$7))))</f>
      </c>
      <c r="Q20" s="14">
        <f>IF(OR($A20="",$C20=""),0,IF((7*($D20="Weekly")+14*($D20="Every 2 weeks"))&gt;0,MAX(0,-INT(($C20-(Paychecks!$B$8+1))/(7*($D20="Weekly")+14*($D20="Every 2 weeks")))-MAX(0,-INT(($C20-Paychecks!$A$8)/(7*($D20="Weekly")+14*($D20="Every 2 weeks"))))),IF((($D20="Monthly")+3*($D20="Quarterly")+12*($D20="Yearly"))&gt;0,IF(((YEAR((Paychecks!$B$8+1))-YEAR($C20))*12+MONTH((Paychecks!$B$8+1))-MONTH($C20))&lt;0,0,INT((((YEAR((Paychecks!$B$8+1))-YEAR($C20))*12+MONTH((Paychecks!$B$8+1))-MONTH($C20))-1)/(($D20="Monthly")+3*($D20="Quarterly")+12*($D20="Yearly")))+1+(MOD(((YEAR((Paychecks!$B$8+1))-YEAR($C20))*12+MONTH((Paychecks!$B$8+1))-MONTH($C20)),(($D20="Monthly")+3*($D20="Quarterly")+12*($D20="Yearly")))=0)*(EDATE($C20,((YEAR((Paychecks!$B$8+1))-YEAR($C20))*12+MONTH((Paychecks!$B$8+1))-MONTH($C20)))&lt;(Paychecks!$B$8+1)))-IF(((YEAR(Paychecks!$A$8)-YEAR($C20))*12+MONTH(Paychecks!$A$8)-MONTH($C20))&lt;0,0,INT((((YEAR(Paychecks!$A$8)-YEAR($C20))*12+MONTH(Paychecks!$A$8)-MONTH($C20))-1)/(($D20="Monthly")+3*($D20="Quarterly")+12*($D20="Yearly")))+1+(MOD(((YEAR(Paychecks!$A$8)-YEAR($C20))*12+MONTH(Paychecks!$A$8)-MONTH($C20)),(($D20="Monthly")+3*($D20="Quarterly")+12*($D20="Yearly")))=0)*(EDATE($C20,((YEAR(Paychecks!$A$8)-YEAR($C20))*12+MONTH(Paychecks!$A$8)-MONTH($C20)))&lt;Paychecks!$A$8)),($C20&gt;=Paychecks!$A$8)*($C20&lt;=Paychecks!$B$8))))</f>
      </c>
      <c r="R20" s="14">
        <f>IF(OR($A20="",$C20=""),0,IF((7*($D20="Weekly")+14*($D20="Every 2 weeks"))&gt;0,MAX(0,-INT(($C20-(Paychecks!$B$9+1))/(7*($D20="Weekly")+14*($D20="Every 2 weeks")))-MAX(0,-INT(($C20-Paychecks!$A$9)/(7*($D20="Weekly")+14*($D20="Every 2 weeks"))))),IF((($D20="Monthly")+3*($D20="Quarterly")+12*($D20="Yearly"))&gt;0,IF(((YEAR((Paychecks!$B$9+1))-YEAR($C20))*12+MONTH((Paychecks!$B$9+1))-MONTH($C20))&lt;0,0,INT((((YEAR((Paychecks!$B$9+1))-YEAR($C20))*12+MONTH((Paychecks!$B$9+1))-MONTH($C20))-1)/(($D20="Monthly")+3*($D20="Quarterly")+12*($D20="Yearly")))+1+(MOD(((YEAR((Paychecks!$B$9+1))-YEAR($C20))*12+MONTH((Paychecks!$B$9+1))-MONTH($C20)),(($D20="Monthly")+3*($D20="Quarterly")+12*($D20="Yearly")))=0)*(EDATE($C20,((YEAR((Paychecks!$B$9+1))-YEAR($C20))*12+MONTH((Paychecks!$B$9+1))-MONTH($C20)))&lt;(Paychecks!$B$9+1)))-IF(((YEAR(Paychecks!$A$9)-YEAR($C20))*12+MONTH(Paychecks!$A$9)-MONTH($C20))&lt;0,0,INT((((YEAR(Paychecks!$A$9)-YEAR($C20))*12+MONTH(Paychecks!$A$9)-MONTH($C20))-1)/(($D20="Monthly")+3*($D20="Quarterly")+12*($D20="Yearly")))+1+(MOD(((YEAR(Paychecks!$A$9)-YEAR($C20))*12+MONTH(Paychecks!$A$9)-MONTH($C20)),(($D20="Monthly")+3*($D20="Quarterly")+12*($D20="Yearly")))=0)*(EDATE($C20,((YEAR(Paychecks!$A$9)-YEAR($C20))*12+MONTH(Paychecks!$A$9)-MONTH($C20)))&lt;Paychecks!$A$9)),($C20&gt;=Paychecks!$A$9)*($C20&lt;=Paychecks!$B$9))))</f>
      </c>
    </row>
    <row r="21" spans="1:18" x14ac:dyDescent="0.25">
      <c r="A21" s="2"/>
      <c r="B21" s="11"/>
      <c r="C21" s="9"/>
      <c r="D21" s="2"/>
      <c r="E21" s="2"/>
      <c r="F21" s="2"/>
      <c r="G21" s="2">
        <f>IF(A21="","",IF(F21="Yes","Paid",IF(C21&lt;TODAY(),"Overdue",IF(C21-TODAY()&lt;=HeadsUp,"Due soon",IF(E21="Yes","Autopay","Upcoming")))))</f>
      </c>
      <c r="H21" s="2">
        <f>IF(OR(A21="",F21="Yes"),"",C21-TODAY())</f>
      </c>
      <c r="I21" s="9">
        <f>IF(OR(A21="",C21=""),"",IF(OR(C21&lt;Paychecks!$A$2,C21&gt;Paychecks!$B$9),"",INDEX(Paychecks!$A$2:$A$9,MATCH(C21,Paychecks!$A$2:$A$9,1))))</f>
      </c>
      <c r="J21" s="2"/>
      <c r="K21" s="14">
        <f>IF(OR($A21="",$C21=""),0,IF((7*($D21="Weekly")+14*($D21="Every 2 weeks"))&gt;0,MAX(0,-INT(($C21-(Paychecks!$B$2+1))/(7*($D21="Weekly")+14*($D21="Every 2 weeks")))-MAX(0,-INT(($C21-Paychecks!$A$2)/(7*($D21="Weekly")+14*($D21="Every 2 weeks"))))),IF((($D21="Monthly")+3*($D21="Quarterly")+12*($D21="Yearly"))&gt;0,IF(((YEAR((Paychecks!$B$2+1))-YEAR($C21))*12+MONTH((Paychecks!$B$2+1))-MONTH($C21))&lt;0,0,INT((((YEAR((Paychecks!$B$2+1))-YEAR($C21))*12+MONTH((Paychecks!$B$2+1))-MONTH($C21))-1)/(($D21="Monthly")+3*($D21="Quarterly")+12*($D21="Yearly")))+1+(MOD(((YEAR((Paychecks!$B$2+1))-YEAR($C21))*12+MONTH((Paychecks!$B$2+1))-MONTH($C21)),(($D21="Monthly")+3*($D21="Quarterly")+12*($D21="Yearly")))=0)*(EDATE($C21,((YEAR((Paychecks!$B$2+1))-YEAR($C21))*12+MONTH((Paychecks!$B$2+1))-MONTH($C21)))&lt;(Paychecks!$B$2+1)))-IF(((YEAR(Paychecks!$A$2)-YEAR($C21))*12+MONTH(Paychecks!$A$2)-MONTH($C21))&lt;0,0,INT((((YEAR(Paychecks!$A$2)-YEAR($C21))*12+MONTH(Paychecks!$A$2)-MONTH($C21))-1)/(($D21="Monthly")+3*($D21="Quarterly")+12*($D21="Yearly")))+1+(MOD(((YEAR(Paychecks!$A$2)-YEAR($C21))*12+MONTH(Paychecks!$A$2)-MONTH($C21)),(($D21="Monthly")+3*($D21="Quarterly")+12*($D21="Yearly")))=0)*(EDATE($C21,((YEAR(Paychecks!$A$2)-YEAR($C21))*12+MONTH(Paychecks!$A$2)-MONTH($C21)))&lt;Paychecks!$A$2)),($C21&gt;=Paychecks!$A$2)*($C21&lt;=Paychecks!$B$2))))</f>
      </c>
      <c r="L21" s="14">
        <f>IF(OR($A21="",$C21=""),0,IF((7*($D21="Weekly")+14*($D21="Every 2 weeks"))&gt;0,MAX(0,-INT(($C21-(Paychecks!$B$3+1))/(7*($D21="Weekly")+14*($D21="Every 2 weeks")))-MAX(0,-INT(($C21-Paychecks!$A$3)/(7*($D21="Weekly")+14*($D21="Every 2 weeks"))))),IF((($D21="Monthly")+3*($D21="Quarterly")+12*($D21="Yearly"))&gt;0,IF(((YEAR((Paychecks!$B$3+1))-YEAR($C21))*12+MONTH((Paychecks!$B$3+1))-MONTH($C21))&lt;0,0,INT((((YEAR((Paychecks!$B$3+1))-YEAR($C21))*12+MONTH((Paychecks!$B$3+1))-MONTH($C21))-1)/(($D21="Monthly")+3*($D21="Quarterly")+12*($D21="Yearly")))+1+(MOD(((YEAR((Paychecks!$B$3+1))-YEAR($C21))*12+MONTH((Paychecks!$B$3+1))-MONTH($C21)),(($D21="Monthly")+3*($D21="Quarterly")+12*($D21="Yearly")))=0)*(EDATE($C21,((YEAR((Paychecks!$B$3+1))-YEAR($C21))*12+MONTH((Paychecks!$B$3+1))-MONTH($C21)))&lt;(Paychecks!$B$3+1)))-IF(((YEAR(Paychecks!$A$3)-YEAR($C21))*12+MONTH(Paychecks!$A$3)-MONTH($C21))&lt;0,0,INT((((YEAR(Paychecks!$A$3)-YEAR($C21))*12+MONTH(Paychecks!$A$3)-MONTH($C21))-1)/(($D21="Monthly")+3*($D21="Quarterly")+12*($D21="Yearly")))+1+(MOD(((YEAR(Paychecks!$A$3)-YEAR($C21))*12+MONTH(Paychecks!$A$3)-MONTH($C21)),(($D21="Monthly")+3*($D21="Quarterly")+12*($D21="Yearly")))=0)*(EDATE($C21,((YEAR(Paychecks!$A$3)-YEAR($C21))*12+MONTH(Paychecks!$A$3)-MONTH($C21)))&lt;Paychecks!$A$3)),($C21&gt;=Paychecks!$A$3)*($C21&lt;=Paychecks!$B$3))))</f>
      </c>
      <c r="M21" s="14">
        <f>IF(OR($A21="",$C21=""),0,IF((7*($D21="Weekly")+14*($D21="Every 2 weeks"))&gt;0,MAX(0,-INT(($C21-(Paychecks!$B$4+1))/(7*($D21="Weekly")+14*($D21="Every 2 weeks")))-MAX(0,-INT(($C21-Paychecks!$A$4)/(7*($D21="Weekly")+14*($D21="Every 2 weeks"))))),IF((($D21="Monthly")+3*($D21="Quarterly")+12*($D21="Yearly"))&gt;0,IF(((YEAR((Paychecks!$B$4+1))-YEAR($C21))*12+MONTH((Paychecks!$B$4+1))-MONTH($C21))&lt;0,0,INT((((YEAR((Paychecks!$B$4+1))-YEAR($C21))*12+MONTH((Paychecks!$B$4+1))-MONTH($C21))-1)/(($D21="Monthly")+3*($D21="Quarterly")+12*($D21="Yearly")))+1+(MOD(((YEAR((Paychecks!$B$4+1))-YEAR($C21))*12+MONTH((Paychecks!$B$4+1))-MONTH($C21)),(($D21="Monthly")+3*($D21="Quarterly")+12*($D21="Yearly")))=0)*(EDATE($C21,((YEAR((Paychecks!$B$4+1))-YEAR($C21))*12+MONTH((Paychecks!$B$4+1))-MONTH($C21)))&lt;(Paychecks!$B$4+1)))-IF(((YEAR(Paychecks!$A$4)-YEAR($C21))*12+MONTH(Paychecks!$A$4)-MONTH($C21))&lt;0,0,INT((((YEAR(Paychecks!$A$4)-YEAR($C21))*12+MONTH(Paychecks!$A$4)-MONTH($C21))-1)/(($D21="Monthly")+3*($D21="Quarterly")+12*($D21="Yearly")))+1+(MOD(((YEAR(Paychecks!$A$4)-YEAR($C21))*12+MONTH(Paychecks!$A$4)-MONTH($C21)),(($D21="Monthly")+3*($D21="Quarterly")+12*($D21="Yearly")))=0)*(EDATE($C21,((YEAR(Paychecks!$A$4)-YEAR($C21))*12+MONTH(Paychecks!$A$4)-MONTH($C21)))&lt;Paychecks!$A$4)),($C21&gt;=Paychecks!$A$4)*($C21&lt;=Paychecks!$B$4))))</f>
      </c>
      <c r="N21" s="14">
        <f>IF(OR($A21="",$C21=""),0,IF((7*($D21="Weekly")+14*($D21="Every 2 weeks"))&gt;0,MAX(0,-INT(($C21-(Paychecks!$B$5+1))/(7*($D21="Weekly")+14*($D21="Every 2 weeks")))-MAX(0,-INT(($C21-Paychecks!$A$5)/(7*($D21="Weekly")+14*($D21="Every 2 weeks"))))),IF((($D21="Monthly")+3*($D21="Quarterly")+12*($D21="Yearly"))&gt;0,IF(((YEAR((Paychecks!$B$5+1))-YEAR($C21))*12+MONTH((Paychecks!$B$5+1))-MONTH($C21))&lt;0,0,INT((((YEAR((Paychecks!$B$5+1))-YEAR($C21))*12+MONTH((Paychecks!$B$5+1))-MONTH($C21))-1)/(($D21="Monthly")+3*($D21="Quarterly")+12*($D21="Yearly")))+1+(MOD(((YEAR((Paychecks!$B$5+1))-YEAR($C21))*12+MONTH((Paychecks!$B$5+1))-MONTH($C21)),(($D21="Monthly")+3*($D21="Quarterly")+12*($D21="Yearly")))=0)*(EDATE($C21,((YEAR((Paychecks!$B$5+1))-YEAR($C21))*12+MONTH((Paychecks!$B$5+1))-MONTH($C21)))&lt;(Paychecks!$B$5+1)))-IF(((YEAR(Paychecks!$A$5)-YEAR($C21))*12+MONTH(Paychecks!$A$5)-MONTH($C21))&lt;0,0,INT((((YEAR(Paychecks!$A$5)-YEAR($C21))*12+MONTH(Paychecks!$A$5)-MONTH($C21))-1)/(($D21="Monthly")+3*($D21="Quarterly")+12*($D21="Yearly")))+1+(MOD(((YEAR(Paychecks!$A$5)-YEAR($C21))*12+MONTH(Paychecks!$A$5)-MONTH($C21)),(($D21="Monthly")+3*($D21="Quarterly")+12*($D21="Yearly")))=0)*(EDATE($C21,((YEAR(Paychecks!$A$5)-YEAR($C21))*12+MONTH(Paychecks!$A$5)-MONTH($C21)))&lt;Paychecks!$A$5)),($C21&gt;=Paychecks!$A$5)*($C21&lt;=Paychecks!$B$5))))</f>
      </c>
      <c r="O21" s="14">
        <f>IF(OR($A21="",$C21=""),0,IF((7*($D21="Weekly")+14*($D21="Every 2 weeks"))&gt;0,MAX(0,-INT(($C21-(Paychecks!$B$6+1))/(7*($D21="Weekly")+14*($D21="Every 2 weeks")))-MAX(0,-INT(($C21-Paychecks!$A$6)/(7*($D21="Weekly")+14*($D21="Every 2 weeks"))))),IF((($D21="Monthly")+3*($D21="Quarterly")+12*($D21="Yearly"))&gt;0,IF(((YEAR((Paychecks!$B$6+1))-YEAR($C21))*12+MONTH((Paychecks!$B$6+1))-MONTH($C21))&lt;0,0,INT((((YEAR((Paychecks!$B$6+1))-YEAR($C21))*12+MONTH((Paychecks!$B$6+1))-MONTH($C21))-1)/(($D21="Monthly")+3*($D21="Quarterly")+12*($D21="Yearly")))+1+(MOD(((YEAR((Paychecks!$B$6+1))-YEAR($C21))*12+MONTH((Paychecks!$B$6+1))-MONTH($C21)),(($D21="Monthly")+3*($D21="Quarterly")+12*($D21="Yearly")))=0)*(EDATE($C21,((YEAR((Paychecks!$B$6+1))-YEAR($C21))*12+MONTH((Paychecks!$B$6+1))-MONTH($C21)))&lt;(Paychecks!$B$6+1)))-IF(((YEAR(Paychecks!$A$6)-YEAR($C21))*12+MONTH(Paychecks!$A$6)-MONTH($C21))&lt;0,0,INT((((YEAR(Paychecks!$A$6)-YEAR($C21))*12+MONTH(Paychecks!$A$6)-MONTH($C21))-1)/(($D21="Monthly")+3*($D21="Quarterly")+12*($D21="Yearly")))+1+(MOD(((YEAR(Paychecks!$A$6)-YEAR($C21))*12+MONTH(Paychecks!$A$6)-MONTH($C21)),(($D21="Monthly")+3*($D21="Quarterly")+12*($D21="Yearly")))=0)*(EDATE($C21,((YEAR(Paychecks!$A$6)-YEAR($C21))*12+MONTH(Paychecks!$A$6)-MONTH($C21)))&lt;Paychecks!$A$6)),($C21&gt;=Paychecks!$A$6)*($C21&lt;=Paychecks!$B$6))))</f>
      </c>
      <c r="P21" s="14">
        <f>IF(OR($A21="",$C21=""),0,IF((7*($D21="Weekly")+14*($D21="Every 2 weeks"))&gt;0,MAX(0,-INT(($C21-(Paychecks!$B$7+1))/(7*($D21="Weekly")+14*($D21="Every 2 weeks")))-MAX(0,-INT(($C21-Paychecks!$A$7)/(7*($D21="Weekly")+14*($D21="Every 2 weeks"))))),IF((($D21="Monthly")+3*($D21="Quarterly")+12*($D21="Yearly"))&gt;0,IF(((YEAR((Paychecks!$B$7+1))-YEAR($C21))*12+MONTH((Paychecks!$B$7+1))-MONTH($C21))&lt;0,0,INT((((YEAR((Paychecks!$B$7+1))-YEAR($C21))*12+MONTH((Paychecks!$B$7+1))-MONTH($C21))-1)/(($D21="Monthly")+3*($D21="Quarterly")+12*($D21="Yearly")))+1+(MOD(((YEAR((Paychecks!$B$7+1))-YEAR($C21))*12+MONTH((Paychecks!$B$7+1))-MONTH($C21)),(($D21="Monthly")+3*($D21="Quarterly")+12*($D21="Yearly")))=0)*(EDATE($C21,((YEAR((Paychecks!$B$7+1))-YEAR($C21))*12+MONTH((Paychecks!$B$7+1))-MONTH($C21)))&lt;(Paychecks!$B$7+1)))-IF(((YEAR(Paychecks!$A$7)-YEAR($C21))*12+MONTH(Paychecks!$A$7)-MONTH($C21))&lt;0,0,INT((((YEAR(Paychecks!$A$7)-YEAR($C21))*12+MONTH(Paychecks!$A$7)-MONTH($C21))-1)/(($D21="Monthly")+3*($D21="Quarterly")+12*($D21="Yearly")))+1+(MOD(((YEAR(Paychecks!$A$7)-YEAR($C21))*12+MONTH(Paychecks!$A$7)-MONTH($C21)),(($D21="Monthly")+3*($D21="Quarterly")+12*($D21="Yearly")))=0)*(EDATE($C21,((YEAR(Paychecks!$A$7)-YEAR($C21))*12+MONTH(Paychecks!$A$7)-MONTH($C21)))&lt;Paychecks!$A$7)),($C21&gt;=Paychecks!$A$7)*($C21&lt;=Paychecks!$B$7))))</f>
      </c>
      <c r="Q21" s="14">
        <f>IF(OR($A21="",$C21=""),0,IF((7*($D21="Weekly")+14*($D21="Every 2 weeks"))&gt;0,MAX(0,-INT(($C21-(Paychecks!$B$8+1))/(7*($D21="Weekly")+14*($D21="Every 2 weeks")))-MAX(0,-INT(($C21-Paychecks!$A$8)/(7*($D21="Weekly")+14*($D21="Every 2 weeks"))))),IF((($D21="Monthly")+3*($D21="Quarterly")+12*($D21="Yearly"))&gt;0,IF(((YEAR((Paychecks!$B$8+1))-YEAR($C21))*12+MONTH((Paychecks!$B$8+1))-MONTH($C21))&lt;0,0,INT((((YEAR((Paychecks!$B$8+1))-YEAR($C21))*12+MONTH((Paychecks!$B$8+1))-MONTH($C21))-1)/(($D21="Monthly")+3*($D21="Quarterly")+12*($D21="Yearly")))+1+(MOD(((YEAR((Paychecks!$B$8+1))-YEAR($C21))*12+MONTH((Paychecks!$B$8+1))-MONTH($C21)),(($D21="Monthly")+3*($D21="Quarterly")+12*($D21="Yearly")))=0)*(EDATE($C21,((YEAR((Paychecks!$B$8+1))-YEAR($C21))*12+MONTH((Paychecks!$B$8+1))-MONTH($C21)))&lt;(Paychecks!$B$8+1)))-IF(((YEAR(Paychecks!$A$8)-YEAR($C21))*12+MONTH(Paychecks!$A$8)-MONTH($C21))&lt;0,0,INT((((YEAR(Paychecks!$A$8)-YEAR($C21))*12+MONTH(Paychecks!$A$8)-MONTH($C21))-1)/(($D21="Monthly")+3*($D21="Quarterly")+12*($D21="Yearly")))+1+(MOD(((YEAR(Paychecks!$A$8)-YEAR($C21))*12+MONTH(Paychecks!$A$8)-MONTH($C21)),(($D21="Monthly")+3*($D21="Quarterly")+12*($D21="Yearly")))=0)*(EDATE($C21,((YEAR(Paychecks!$A$8)-YEAR($C21))*12+MONTH(Paychecks!$A$8)-MONTH($C21)))&lt;Paychecks!$A$8)),($C21&gt;=Paychecks!$A$8)*($C21&lt;=Paychecks!$B$8))))</f>
      </c>
      <c r="R21" s="14">
        <f>IF(OR($A21="",$C21=""),0,IF((7*($D21="Weekly")+14*($D21="Every 2 weeks"))&gt;0,MAX(0,-INT(($C21-(Paychecks!$B$9+1))/(7*($D21="Weekly")+14*($D21="Every 2 weeks")))-MAX(0,-INT(($C21-Paychecks!$A$9)/(7*($D21="Weekly")+14*($D21="Every 2 weeks"))))),IF((($D21="Monthly")+3*($D21="Quarterly")+12*($D21="Yearly"))&gt;0,IF(((YEAR((Paychecks!$B$9+1))-YEAR($C21))*12+MONTH((Paychecks!$B$9+1))-MONTH($C21))&lt;0,0,INT((((YEAR((Paychecks!$B$9+1))-YEAR($C21))*12+MONTH((Paychecks!$B$9+1))-MONTH($C21))-1)/(($D21="Monthly")+3*($D21="Quarterly")+12*($D21="Yearly")))+1+(MOD(((YEAR((Paychecks!$B$9+1))-YEAR($C21))*12+MONTH((Paychecks!$B$9+1))-MONTH($C21)),(($D21="Monthly")+3*($D21="Quarterly")+12*($D21="Yearly")))=0)*(EDATE($C21,((YEAR((Paychecks!$B$9+1))-YEAR($C21))*12+MONTH((Paychecks!$B$9+1))-MONTH($C21)))&lt;(Paychecks!$B$9+1)))-IF(((YEAR(Paychecks!$A$9)-YEAR($C21))*12+MONTH(Paychecks!$A$9)-MONTH($C21))&lt;0,0,INT((((YEAR(Paychecks!$A$9)-YEAR($C21))*12+MONTH(Paychecks!$A$9)-MONTH($C21))-1)/(($D21="Monthly")+3*($D21="Quarterly")+12*($D21="Yearly")))+1+(MOD(((YEAR(Paychecks!$A$9)-YEAR($C21))*12+MONTH(Paychecks!$A$9)-MONTH($C21)),(($D21="Monthly")+3*($D21="Quarterly")+12*($D21="Yearly")))=0)*(EDATE($C21,((YEAR(Paychecks!$A$9)-YEAR($C21))*12+MONTH(Paychecks!$A$9)-MONTH($C21)))&lt;Paychecks!$A$9)),($C21&gt;=Paychecks!$A$9)*($C21&lt;=Paychecks!$B$9))))</f>
      </c>
    </row>
    <row r="22" spans="1:18" x14ac:dyDescent="0.25">
      <c r="A22" s="2"/>
      <c r="B22" s="11"/>
      <c r="C22" s="9"/>
      <c r="D22" s="2"/>
      <c r="E22" s="2"/>
      <c r="F22" s="2"/>
      <c r="G22" s="2">
        <f>IF(A22="","",IF(F22="Yes","Paid",IF(C22&lt;TODAY(),"Overdue",IF(C22-TODAY()&lt;=HeadsUp,"Due soon",IF(E22="Yes","Autopay","Upcoming")))))</f>
      </c>
      <c r="H22" s="2">
        <f>IF(OR(A22="",F22="Yes"),"",C22-TODAY())</f>
      </c>
      <c r="I22" s="9">
        <f>IF(OR(A22="",C22=""),"",IF(OR(C22&lt;Paychecks!$A$2,C22&gt;Paychecks!$B$9),"",INDEX(Paychecks!$A$2:$A$9,MATCH(C22,Paychecks!$A$2:$A$9,1))))</f>
      </c>
      <c r="J22" s="2"/>
      <c r="K22" s="14">
        <f>IF(OR($A22="",$C22=""),0,IF((7*($D22="Weekly")+14*($D22="Every 2 weeks"))&gt;0,MAX(0,-INT(($C22-(Paychecks!$B$2+1))/(7*($D22="Weekly")+14*($D22="Every 2 weeks")))-MAX(0,-INT(($C22-Paychecks!$A$2)/(7*($D22="Weekly")+14*($D22="Every 2 weeks"))))),IF((($D22="Monthly")+3*($D22="Quarterly")+12*($D22="Yearly"))&gt;0,IF(((YEAR((Paychecks!$B$2+1))-YEAR($C22))*12+MONTH((Paychecks!$B$2+1))-MONTH($C22))&lt;0,0,INT((((YEAR((Paychecks!$B$2+1))-YEAR($C22))*12+MONTH((Paychecks!$B$2+1))-MONTH($C22))-1)/(($D22="Monthly")+3*($D22="Quarterly")+12*($D22="Yearly")))+1+(MOD(((YEAR((Paychecks!$B$2+1))-YEAR($C22))*12+MONTH((Paychecks!$B$2+1))-MONTH($C22)),(($D22="Monthly")+3*($D22="Quarterly")+12*($D22="Yearly")))=0)*(EDATE($C22,((YEAR((Paychecks!$B$2+1))-YEAR($C22))*12+MONTH((Paychecks!$B$2+1))-MONTH($C22)))&lt;(Paychecks!$B$2+1)))-IF(((YEAR(Paychecks!$A$2)-YEAR($C22))*12+MONTH(Paychecks!$A$2)-MONTH($C22))&lt;0,0,INT((((YEAR(Paychecks!$A$2)-YEAR($C22))*12+MONTH(Paychecks!$A$2)-MONTH($C22))-1)/(($D22="Monthly")+3*($D22="Quarterly")+12*($D22="Yearly")))+1+(MOD(((YEAR(Paychecks!$A$2)-YEAR($C22))*12+MONTH(Paychecks!$A$2)-MONTH($C22)),(($D22="Monthly")+3*($D22="Quarterly")+12*($D22="Yearly")))=0)*(EDATE($C22,((YEAR(Paychecks!$A$2)-YEAR($C22))*12+MONTH(Paychecks!$A$2)-MONTH($C22)))&lt;Paychecks!$A$2)),($C22&gt;=Paychecks!$A$2)*($C22&lt;=Paychecks!$B$2))))</f>
      </c>
      <c r="L22" s="14">
        <f>IF(OR($A22="",$C22=""),0,IF((7*($D22="Weekly")+14*($D22="Every 2 weeks"))&gt;0,MAX(0,-INT(($C22-(Paychecks!$B$3+1))/(7*($D22="Weekly")+14*($D22="Every 2 weeks")))-MAX(0,-INT(($C22-Paychecks!$A$3)/(7*($D22="Weekly")+14*($D22="Every 2 weeks"))))),IF((($D22="Monthly")+3*($D22="Quarterly")+12*($D22="Yearly"))&gt;0,IF(((YEAR((Paychecks!$B$3+1))-YEAR($C22))*12+MONTH((Paychecks!$B$3+1))-MONTH($C22))&lt;0,0,INT((((YEAR((Paychecks!$B$3+1))-YEAR($C22))*12+MONTH((Paychecks!$B$3+1))-MONTH($C22))-1)/(($D22="Monthly")+3*($D22="Quarterly")+12*($D22="Yearly")))+1+(MOD(((YEAR((Paychecks!$B$3+1))-YEAR($C22))*12+MONTH((Paychecks!$B$3+1))-MONTH($C22)),(($D22="Monthly")+3*($D22="Quarterly")+12*($D22="Yearly")))=0)*(EDATE($C22,((YEAR((Paychecks!$B$3+1))-YEAR($C22))*12+MONTH((Paychecks!$B$3+1))-MONTH($C22)))&lt;(Paychecks!$B$3+1)))-IF(((YEAR(Paychecks!$A$3)-YEAR($C22))*12+MONTH(Paychecks!$A$3)-MONTH($C22))&lt;0,0,INT((((YEAR(Paychecks!$A$3)-YEAR($C22))*12+MONTH(Paychecks!$A$3)-MONTH($C22))-1)/(($D22="Monthly")+3*($D22="Quarterly")+12*($D22="Yearly")))+1+(MOD(((YEAR(Paychecks!$A$3)-YEAR($C22))*12+MONTH(Paychecks!$A$3)-MONTH($C22)),(($D22="Monthly")+3*($D22="Quarterly")+12*($D22="Yearly")))=0)*(EDATE($C22,((YEAR(Paychecks!$A$3)-YEAR($C22))*12+MONTH(Paychecks!$A$3)-MONTH($C22)))&lt;Paychecks!$A$3)),($C22&gt;=Paychecks!$A$3)*($C22&lt;=Paychecks!$B$3))))</f>
      </c>
      <c r="M22" s="14">
        <f>IF(OR($A22="",$C22=""),0,IF((7*($D22="Weekly")+14*($D22="Every 2 weeks"))&gt;0,MAX(0,-INT(($C22-(Paychecks!$B$4+1))/(7*($D22="Weekly")+14*($D22="Every 2 weeks")))-MAX(0,-INT(($C22-Paychecks!$A$4)/(7*($D22="Weekly")+14*($D22="Every 2 weeks"))))),IF((($D22="Monthly")+3*($D22="Quarterly")+12*($D22="Yearly"))&gt;0,IF(((YEAR((Paychecks!$B$4+1))-YEAR($C22))*12+MONTH((Paychecks!$B$4+1))-MONTH($C22))&lt;0,0,INT((((YEAR((Paychecks!$B$4+1))-YEAR($C22))*12+MONTH((Paychecks!$B$4+1))-MONTH($C22))-1)/(($D22="Monthly")+3*($D22="Quarterly")+12*($D22="Yearly")))+1+(MOD(((YEAR((Paychecks!$B$4+1))-YEAR($C22))*12+MONTH((Paychecks!$B$4+1))-MONTH($C22)),(($D22="Monthly")+3*($D22="Quarterly")+12*($D22="Yearly")))=0)*(EDATE($C22,((YEAR((Paychecks!$B$4+1))-YEAR($C22))*12+MONTH((Paychecks!$B$4+1))-MONTH($C22)))&lt;(Paychecks!$B$4+1)))-IF(((YEAR(Paychecks!$A$4)-YEAR($C22))*12+MONTH(Paychecks!$A$4)-MONTH($C22))&lt;0,0,INT((((YEAR(Paychecks!$A$4)-YEAR($C22))*12+MONTH(Paychecks!$A$4)-MONTH($C22))-1)/(($D22="Monthly")+3*($D22="Quarterly")+12*($D22="Yearly")))+1+(MOD(((YEAR(Paychecks!$A$4)-YEAR($C22))*12+MONTH(Paychecks!$A$4)-MONTH($C22)),(($D22="Monthly")+3*($D22="Quarterly")+12*($D22="Yearly")))=0)*(EDATE($C22,((YEAR(Paychecks!$A$4)-YEAR($C22))*12+MONTH(Paychecks!$A$4)-MONTH($C22)))&lt;Paychecks!$A$4)),($C22&gt;=Paychecks!$A$4)*($C22&lt;=Paychecks!$B$4))))</f>
      </c>
      <c r="N22" s="14">
        <f>IF(OR($A22="",$C22=""),0,IF((7*($D22="Weekly")+14*($D22="Every 2 weeks"))&gt;0,MAX(0,-INT(($C22-(Paychecks!$B$5+1))/(7*($D22="Weekly")+14*($D22="Every 2 weeks")))-MAX(0,-INT(($C22-Paychecks!$A$5)/(7*($D22="Weekly")+14*($D22="Every 2 weeks"))))),IF((($D22="Monthly")+3*($D22="Quarterly")+12*($D22="Yearly"))&gt;0,IF(((YEAR((Paychecks!$B$5+1))-YEAR($C22))*12+MONTH((Paychecks!$B$5+1))-MONTH($C22))&lt;0,0,INT((((YEAR((Paychecks!$B$5+1))-YEAR($C22))*12+MONTH((Paychecks!$B$5+1))-MONTH($C22))-1)/(($D22="Monthly")+3*($D22="Quarterly")+12*($D22="Yearly")))+1+(MOD(((YEAR((Paychecks!$B$5+1))-YEAR($C22))*12+MONTH((Paychecks!$B$5+1))-MONTH($C22)),(($D22="Monthly")+3*($D22="Quarterly")+12*($D22="Yearly")))=0)*(EDATE($C22,((YEAR((Paychecks!$B$5+1))-YEAR($C22))*12+MONTH((Paychecks!$B$5+1))-MONTH($C22)))&lt;(Paychecks!$B$5+1)))-IF(((YEAR(Paychecks!$A$5)-YEAR($C22))*12+MONTH(Paychecks!$A$5)-MONTH($C22))&lt;0,0,INT((((YEAR(Paychecks!$A$5)-YEAR($C22))*12+MONTH(Paychecks!$A$5)-MONTH($C22))-1)/(($D22="Monthly")+3*($D22="Quarterly")+12*($D22="Yearly")))+1+(MOD(((YEAR(Paychecks!$A$5)-YEAR($C22))*12+MONTH(Paychecks!$A$5)-MONTH($C22)),(($D22="Monthly")+3*($D22="Quarterly")+12*($D22="Yearly")))=0)*(EDATE($C22,((YEAR(Paychecks!$A$5)-YEAR($C22))*12+MONTH(Paychecks!$A$5)-MONTH($C22)))&lt;Paychecks!$A$5)),($C22&gt;=Paychecks!$A$5)*($C22&lt;=Paychecks!$B$5))))</f>
      </c>
      <c r="O22" s="14">
        <f>IF(OR($A22="",$C22=""),0,IF((7*($D22="Weekly")+14*($D22="Every 2 weeks"))&gt;0,MAX(0,-INT(($C22-(Paychecks!$B$6+1))/(7*($D22="Weekly")+14*($D22="Every 2 weeks")))-MAX(0,-INT(($C22-Paychecks!$A$6)/(7*($D22="Weekly")+14*($D22="Every 2 weeks"))))),IF((($D22="Monthly")+3*($D22="Quarterly")+12*($D22="Yearly"))&gt;0,IF(((YEAR((Paychecks!$B$6+1))-YEAR($C22))*12+MONTH((Paychecks!$B$6+1))-MONTH($C22))&lt;0,0,INT((((YEAR((Paychecks!$B$6+1))-YEAR($C22))*12+MONTH((Paychecks!$B$6+1))-MONTH($C22))-1)/(($D22="Monthly")+3*($D22="Quarterly")+12*($D22="Yearly")))+1+(MOD(((YEAR((Paychecks!$B$6+1))-YEAR($C22))*12+MONTH((Paychecks!$B$6+1))-MONTH($C22)),(($D22="Monthly")+3*($D22="Quarterly")+12*($D22="Yearly")))=0)*(EDATE($C22,((YEAR((Paychecks!$B$6+1))-YEAR($C22))*12+MONTH((Paychecks!$B$6+1))-MONTH($C22)))&lt;(Paychecks!$B$6+1)))-IF(((YEAR(Paychecks!$A$6)-YEAR($C22))*12+MONTH(Paychecks!$A$6)-MONTH($C22))&lt;0,0,INT((((YEAR(Paychecks!$A$6)-YEAR($C22))*12+MONTH(Paychecks!$A$6)-MONTH($C22))-1)/(($D22="Monthly")+3*($D22="Quarterly")+12*($D22="Yearly")))+1+(MOD(((YEAR(Paychecks!$A$6)-YEAR($C22))*12+MONTH(Paychecks!$A$6)-MONTH($C22)),(($D22="Monthly")+3*($D22="Quarterly")+12*($D22="Yearly")))=0)*(EDATE($C22,((YEAR(Paychecks!$A$6)-YEAR($C22))*12+MONTH(Paychecks!$A$6)-MONTH($C22)))&lt;Paychecks!$A$6)),($C22&gt;=Paychecks!$A$6)*($C22&lt;=Paychecks!$B$6))))</f>
      </c>
      <c r="P22" s="14">
        <f>IF(OR($A22="",$C22=""),0,IF((7*($D22="Weekly")+14*($D22="Every 2 weeks"))&gt;0,MAX(0,-INT(($C22-(Paychecks!$B$7+1))/(7*($D22="Weekly")+14*($D22="Every 2 weeks")))-MAX(0,-INT(($C22-Paychecks!$A$7)/(7*($D22="Weekly")+14*($D22="Every 2 weeks"))))),IF((($D22="Monthly")+3*($D22="Quarterly")+12*($D22="Yearly"))&gt;0,IF(((YEAR((Paychecks!$B$7+1))-YEAR($C22))*12+MONTH((Paychecks!$B$7+1))-MONTH($C22))&lt;0,0,INT((((YEAR((Paychecks!$B$7+1))-YEAR($C22))*12+MONTH((Paychecks!$B$7+1))-MONTH($C22))-1)/(($D22="Monthly")+3*($D22="Quarterly")+12*($D22="Yearly")))+1+(MOD(((YEAR((Paychecks!$B$7+1))-YEAR($C22))*12+MONTH((Paychecks!$B$7+1))-MONTH($C22)),(($D22="Monthly")+3*($D22="Quarterly")+12*($D22="Yearly")))=0)*(EDATE($C22,((YEAR((Paychecks!$B$7+1))-YEAR($C22))*12+MONTH((Paychecks!$B$7+1))-MONTH($C22)))&lt;(Paychecks!$B$7+1)))-IF(((YEAR(Paychecks!$A$7)-YEAR($C22))*12+MONTH(Paychecks!$A$7)-MONTH($C22))&lt;0,0,INT((((YEAR(Paychecks!$A$7)-YEAR($C22))*12+MONTH(Paychecks!$A$7)-MONTH($C22))-1)/(($D22="Monthly")+3*($D22="Quarterly")+12*($D22="Yearly")))+1+(MOD(((YEAR(Paychecks!$A$7)-YEAR($C22))*12+MONTH(Paychecks!$A$7)-MONTH($C22)),(($D22="Monthly")+3*($D22="Quarterly")+12*($D22="Yearly")))=0)*(EDATE($C22,((YEAR(Paychecks!$A$7)-YEAR($C22))*12+MONTH(Paychecks!$A$7)-MONTH($C22)))&lt;Paychecks!$A$7)),($C22&gt;=Paychecks!$A$7)*($C22&lt;=Paychecks!$B$7))))</f>
      </c>
      <c r="Q22" s="14">
        <f>IF(OR($A22="",$C22=""),0,IF((7*($D22="Weekly")+14*($D22="Every 2 weeks"))&gt;0,MAX(0,-INT(($C22-(Paychecks!$B$8+1))/(7*($D22="Weekly")+14*($D22="Every 2 weeks")))-MAX(0,-INT(($C22-Paychecks!$A$8)/(7*($D22="Weekly")+14*($D22="Every 2 weeks"))))),IF((($D22="Monthly")+3*($D22="Quarterly")+12*($D22="Yearly"))&gt;0,IF(((YEAR((Paychecks!$B$8+1))-YEAR($C22))*12+MONTH((Paychecks!$B$8+1))-MONTH($C22))&lt;0,0,INT((((YEAR((Paychecks!$B$8+1))-YEAR($C22))*12+MONTH((Paychecks!$B$8+1))-MONTH($C22))-1)/(($D22="Monthly")+3*($D22="Quarterly")+12*($D22="Yearly")))+1+(MOD(((YEAR((Paychecks!$B$8+1))-YEAR($C22))*12+MONTH((Paychecks!$B$8+1))-MONTH($C22)),(($D22="Monthly")+3*($D22="Quarterly")+12*($D22="Yearly")))=0)*(EDATE($C22,((YEAR((Paychecks!$B$8+1))-YEAR($C22))*12+MONTH((Paychecks!$B$8+1))-MONTH($C22)))&lt;(Paychecks!$B$8+1)))-IF(((YEAR(Paychecks!$A$8)-YEAR($C22))*12+MONTH(Paychecks!$A$8)-MONTH($C22))&lt;0,0,INT((((YEAR(Paychecks!$A$8)-YEAR($C22))*12+MONTH(Paychecks!$A$8)-MONTH($C22))-1)/(($D22="Monthly")+3*($D22="Quarterly")+12*($D22="Yearly")))+1+(MOD(((YEAR(Paychecks!$A$8)-YEAR($C22))*12+MONTH(Paychecks!$A$8)-MONTH($C22)),(($D22="Monthly")+3*($D22="Quarterly")+12*($D22="Yearly")))=0)*(EDATE($C22,((YEAR(Paychecks!$A$8)-YEAR($C22))*12+MONTH(Paychecks!$A$8)-MONTH($C22)))&lt;Paychecks!$A$8)),($C22&gt;=Paychecks!$A$8)*($C22&lt;=Paychecks!$B$8))))</f>
      </c>
      <c r="R22" s="14">
        <f>IF(OR($A22="",$C22=""),0,IF((7*($D22="Weekly")+14*($D22="Every 2 weeks"))&gt;0,MAX(0,-INT(($C22-(Paychecks!$B$9+1))/(7*($D22="Weekly")+14*($D22="Every 2 weeks")))-MAX(0,-INT(($C22-Paychecks!$A$9)/(7*($D22="Weekly")+14*($D22="Every 2 weeks"))))),IF((($D22="Monthly")+3*($D22="Quarterly")+12*($D22="Yearly"))&gt;0,IF(((YEAR((Paychecks!$B$9+1))-YEAR($C22))*12+MONTH((Paychecks!$B$9+1))-MONTH($C22))&lt;0,0,INT((((YEAR((Paychecks!$B$9+1))-YEAR($C22))*12+MONTH((Paychecks!$B$9+1))-MONTH($C22))-1)/(($D22="Monthly")+3*($D22="Quarterly")+12*($D22="Yearly")))+1+(MOD(((YEAR((Paychecks!$B$9+1))-YEAR($C22))*12+MONTH((Paychecks!$B$9+1))-MONTH($C22)),(($D22="Monthly")+3*($D22="Quarterly")+12*($D22="Yearly")))=0)*(EDATE($C22,((YEAR((Paychecks!$B$9+1))-YEAR($C22))*12+MONTH((Paychecks!$B$9+1))-MONTH($C22)))&lt;(Paychecks!$B$9+1)))-IF(((YEAR(Paychecks!$A$9)-YEAR($C22))*12+MONTH(Paychecks!$A$9)-MONTH($C22))&lt;0,0,INT((((YEAR(Paychecks!$A$9)-YEAR($C22))*12+MONTH(Paychecks!$A$9)-MONTH($C22))-1)/(($D22="Monthly")+3*($D22="Quarterly")+12*($D22="Yearly")))+1+(MOD(((YEAR(Paychecks!$A$9)-YEAR($C22))*12+MONTH(Paychecks!$A$9)-MONTH($C22)),(($D22="Monthly")+3*($D22="Quarterly")+12*($D22="Yearly")))=0)*(EDATE($C22,((YEAR(Paychecks!$A$9)-YEAR($C22))*12+MONTH(Paychecks!$A$9)-MONTH($C22)))&lt;Paychecks!$A$9)),($C22&gt;=Paychecks!$A$9)*($C22&lt;=Paychecks!$B$9))))</f>
      </c>
    </row>
    <row r="23" spans="1:18" x14ac:dyDescent="0.25">
      <c r="A23" s="2"/>
      <c r="B23" s="11"/>
      <c r="C23" s="9"/>
      <c r="D23" s="2"/>
      <c r="E23" s="2"/>
      <c r="F23" s="2"/>
      <c r="G23" s="2">
        <f>IF(A23="","",IF(F23="Yes","Paid",IF(C23&lt;TODAY(),"Overdue",IF(C23-TODAY()&lt;=HeadsUp,"Due soon",IF(E23="Yes","Autopay","Upcoming")))))</f>
      </c>
      <c r="H23" s="2">
        <f>IF(OR(A23="",F23="Yes"),"",C23-TODAY())</f>
      </c>
      <c r="I23" s="9">
        <f>IF(OR(A23="",C23=""),"",IF(OR(C23&lt;Paychecks!$A$2,C23&gt;Paychecks!$B$9),"",INDEX(Paychecks!$A$2:$A$9,MATCH(C23,Paychecks!$A$2:$A$9,1))))</f>
      </c>
      <c r="J23" s="2"/>
      <c r="K23" s="14">
        <f>IF(OR($A23="",$C23=""),0,IF((7*($D23="Weekly")+14*($D23="Every 2 weeks"))&gt;0,MAX(0,-INT(($C23-(Paychecks!$B$2+1))/(7*($D23="Weekly")+14*($D23="Every 2 weeks")))-MAX(0,-INT(($C23-Paychecks!$A$2)/(7*($D23="Weekly")+14*($D23="Every 2 weeks"))))),IF((($D23="Monthly")+3*($D23="Quarterly")+12*($D23="Yearly"))&gt;0,IF(((YEAR((Paychecks!$B$2+1))-YEAR($C23))*12+MONTH((Paychecks!$B$2+1))-MONTH($C23))&lt;0,0,INT((((YEAR((Paychecks!$B$2+1))-YEAR($C23))*12+MONTH((Paychecks!$B$2+1))-MONTH($C23))-1)/(($D23="Monthly")+3*($D23="Quarterly")+12*($D23="Yearly")))+1+(MOD(((YEAR((Paychecks!$B$2+1))-YEAR($C23))*12+MONTH((Paychecks!$B$2+1))-MONTH($C23)),(($D23="Monthly")+3*($D23="Quarterly")+12*($D23="Yearly")))=0)*(EDATE($C23,((YEAR((Paychecks!$B$2+1))-YEAR($C23))*12+MONTH((Paychecks!$B$2+1))-MONTH($C23)))&lt;(Paychecks!$B$2+1)))-IF(((YEAR(Paychecks!$A$2)-YEAR($C23))*12+MONTH(Paychecks!$A$2)-MONTH($C23))&lt;0,0,INT((((YEAR(Paychecks!$A$2)-YEAR($C23))*12+MONTH(Paychecks!$A$2)-MONTH($C23))-1)/(($D23="Monthly")+3*($D23="Quarterly")+12*($D23="Yearly")))+1+(MOD(((YEAR(Paychecks!$A$2)-YEAR($C23))*12+MONTH(Paychecks!$A$2)-MONTH($C23)),(($D23="Monthly")+3*($D23="Quarterly")+12*($D23="Yearly")))=0)*(EDATE($C23,((YEAR(Paychecks!$A$2)-YEAR($C23))*12+MONTH(Paychecks!$A$2)-MONTH($C23)))&lt;Paychecks!$A$2)),($C23&gt;=Paychecks!$A$2)*($C23&lt;=Paychecks!$B$2))))</f>
      </c>
      <c r="L23" s="14">
        <f>IF(OR($A23="",$C23=""),0,IF((7*($D23="Weekly")+14*($D23="Every 2 weeks"))&gt;0,MAX(0,-INT(($C23-(Paychecks!$B$3+1))/(7*($D23="Weekly")+14*($D23="Every 2 weeks")))-MAX(0,-INT(($C23-Paychecks!$A$3)/(7*($D23="Weekly")+14*($D23="Every 2 weeks"))))),IF((($D23="Monthly")+3*($D23="Quarterly")+12*($D23="Yearly"))&gt;0,IF(((YEAR((Paychecks!$B$3+1))-YEAR($C23))*12+MONTH((Paychecks!$B$3+1))-MONTH($C23))&lt;0,0,INT((((YEAR((Paychecks!$B$3+1))-YEAR($C23))*12+MONTH((Paychecks!$B$3+1))-MONTH($C23))-1)/(($D23="Monthly")+3*($D23="Quarterly")+12*($D23="Yearly")))+1+(MOD(((YEAR((Paychecks!$B$3+1))-YEAR($C23))*12+MONTH((Paychecks!$B$3+1))-MONTH($C23)),(($D23="Monthly")+3*($D23="Quarterly")+12*($D23="Yearly")))=0)*(EDATE($C23,((YEAR((Paychecks!$B$3+1))-YEAR($C23))*12+MONTH((Paychecks!$B$3+1))-MONTH($C23)))&lt;(Paychecks!$B$3+1)))-IF(((YEAR(Paychecks!$A$3)-YEAR($C23))*12+MONTH(Paychecks!$A$3)-MONTH($C23))&lt;0,0,INT((((YEAR(Paychecks!$A$3)-YEAR($C23))*12+MONTH(Paychecks!$A$3)-MONTH($C23))-1)/(($D23="Monthly")+3*($D23="Quarterly")+12*($D23="Yearly")))+1+(MOD(((YEAR(Paychecks!$A$3)-YEAR($C23))*12+MONTH(Paychecks!$A$3)-MONTH($C23)),(($D23="Monthly")+3*($D23="Quarterly")+12*($D23="Yearly")))=0)*(EDATE($C23,((YEAR(Paychecks!$A$3)-YEAR($C23))*12+MONTH(Paychecks!$A$3)-MONTH($C23)))&lt;Paychecks!$A$3)),($C23&gt;=Paychecks!$A$3)*($C23&lt;=Paychecks!$B$3))))</f>
      </c>
      <c r="M23" s="14">
        <f>IF(OR($A23="",$C23=""),0,IF((7*($D23="Weekly")+14*($D23="Every 2 weeks"))&gt;0,MAX(0,-INT(($C23-(Paychecks!$B$4+1))/(7*($D23="Weekly")+14*($D23="Every 2 weeks")))-MAX(0,-INT(($C23-Paychecks!$A$4)/(7*($D23="Weekly")+14*($D23="Every 2 weeks"))))),IF((($D23="Monthly")+3*($D23="Quarterly")+12*($D23="Yearly"))&gt;0,IF(((YEAR((Paychecks!$B$4+1))-YEAR($C23))*12+MONTH((Paychecks!$B$4+1))-MONTH($C23))&lt;0,0,INT((((YEAR((Paychecks!$B$4+1))-YEAR($C23))*12+MONTH((Paychecks!$B$4+1))-MONTH($C23))-1)/(($D23="Monthly")+3*($D23="Quarterly")+12*($D23="Yearly")))+1+(MOD(((YEAR((Paychecks!$B$4+1))-YEAR($C23))*12+MONTH((Paychecks!$B$4+1))-MONTH($C23)),(($D23="Monthly")+3*($D23="Quarterly")+12*($D23="Yearly")))=0)*(EDATE($C23,((YEAR((Paychecks!$B$4+1))-YEAR($C23))*12+MONTH((Paychecks!$B$4+1))-MONTH($C23)))&lt;(Paychecks!$B$4+1)))-IF(((YEAR(Paychecks!$A$4)-YEAR($C23))*12+MONTH(Paychecks!$A$4)-MONTH($C23))&lt;0,0,INT((((YEAR(Paychecks!$A$4)-YEAR($C23))*12+MONTH(Paychecks!$A$4)-MONTH($C23))-1)/(($D23="Monthly")+3*($D23="Quarterly")+12*($D23="Yearly")))+1+(MOD(((YEAR(Paychecks!$A$4)-YEAR($C23))*12+MONTH(Paychecks!$A$4)-MONTH($C23)),(($D23="Monthly")+3*($D23="Quarterly")+12*($D23="Yearly")))=0)*(EDATE($C23,((YEAR(Paychecks!$A$4)-YEAR($C23))*12+MONTH(Paychecks!$A$4)-MONTH($C23)))&lt;Paychecks!$A$4)),($C23&gt;=Paychecks!$A$4)*($C23&lt;=Paychecks!$B$4))))</f>
      </c>
      <c r="N23" s="14">
        <f>IF(OR($A23="",$C23=""),0,IF((7*($D23="Weekly")+14*($D23="Every 2 weeks"))&gt;0,MAX(0,-INT(($C23-(Paychecks!$B$5+1))/(7*($D23="Weekly")+14*($D23="Every 2 weeks")))-MAX(0,-INT(($C23-Paychecks!$A$5)/(7*($D23="Weekly")+14*($D23="Every 2 weeks"))))),IF((($D23="Monthly")+3*($D23="Quarterly")+12*($D23="Yearly"))&gt;0,IF(((YEAR((Paychecks!$B$5+1))-YEAR($C23))*12+MONTH((Paychecks!$B$5+1))-MONTH($C23))&lt;0,0,INT((((YEAR((Paychecks!$B$5+1))-YEAR($C23))*12+MONTH((Paychecks!$B$5+1))-MONTH($C23))-1)/(($D23="Monthly")+3*($D23="Quarterly")+12*($D23="Yearly")))+1+(MOD(((YEAR((Paychecks!$B$5+1))-YEAR($C23))*12+MONTH((Paychecks!$B$5+1))-MONTH($C23)),(($D23="Monthly")+3*($D23="Quarterly")+12*($D23="Yearly")))=0)*(EDATE($C23,((YEAR((Paychecks!$B$5+1))-YEAR($C23))*12+MONTH((Paychecks!$B$5+1))-MONTH($C23)))&lt;(Paychecks!$B$5+1)))-IF(((YEAR(Paychecks!$A$5)-YEAR($C23))*12+MONTH(Paychecks!$A$5)-MONTH($C23))&lt;0,0,INT((((YEAR(Paychecks!$A$5)-YEAR($C23))*12+MONTH(Paychecks!$A$5)-MONTH($C23))-1)/(($D23="Monthly")+3*($D23="Quarterly")+12*($D23="Yearly")))+1+(MOD(((YEAR(Paychecks!$A$5)-YEAR($C23))*12+MONTH(Paychecks!$A$5)-MONTH($C23)),(($D23="Monthly")+3*($D23="Quarterly")+12*($D23="Yearly")))=0)*(EDATE($C23,((YEAR(Paychecks!$A$5)-YEAR($C23))*12+MONTH(Paychecks!$A$5)-MONTH($C23)))&lt;Paychecks!$A$5)),($C23&gt;=Paychecks!$A$5)*($C23&lt;=Paychecks!$B$5))))</f>
      </c>
      <c r="O23" s="14">
        <f>IF(OR($A23="",$C23=""),0,IF((7*($D23="Weekly")+14*($D23="Every 2 weeks"))&gt;0,MAX(0,-INT(($C23-(Paychecks!$B$6+1))/(7*($D23="Weekly")+14*($D23="Every 2 weeks")))-MAX(0,-INT(($C23-Paychecks!$A$6)/(7*($D23="Weekly")+14*($D23="Every 2 weeks"))))),IF((($D23="Monthly")+3*($D23="Quarterly")+12*($D23="Yearly"))&gt;0,IF(((YEAR((Paychecks!$B$6+1))-YEAR($C23))*12+MONTH((Paychecks!$B$6+1))-MONTH($C23))&lt;0,0,INT((((YEAR((Paychecks!$B$6+1))-YEAR($C23))*12+MONTH((Paychecks!$B$6+1))-MONTH($C23))-1)/(($D23="Monthly")+3*($D23="Quarterly")+12*($D23="Yearly")))+1+(MOD(((YEAR((Paychecks!$B$6+1))-YEAR($C23))*12+MONTH((Paychecks!$B$6+1))-MONTH($C23)),(($D23="Monthly")+3*($D23="Quarterly")+12*($D23="Yearly")))=0)*(EDATE($C23,((YEAR((Paychecks!$B$6+1))-YEAR($C23))*12+MONTH((Paychecks!$B$6+1))-MONTH($C23)))&lt;(Paychecks!$B$6+1)))-IF(((YEAR(Paychecks!$A$6)-YEAR($C23))*12+MONTH(Paychecks!$A$6)-MONTH($C23))&lt;0,0,INT((((YEAR(Paychecks!$A$6)-YEAR($C23))*12+MONTH(Paychecks!$A$6)-MONTH($C23))-1)/(($D23="Monthly")+3*($D23="Quarterly")+12*($D23="Yearly")))+1+(MOD(((YEAR(Paychecks!$A$6)-YEAR($C23))*12+MONTH(Paychecks!$A$6)-MONTH($C23)),(($D23="Monthly")+3*($D23="Quarterly")+12*($D23="Yearly")))=0)*(EDATE($C23,((YEAR(Paychecks!$A$6)-YEAR($C23))*12+MONTH(Paychecks!$A$6)-MONTH($C23)))&lt;Paychecks!$A$6)),($C23&gt;=Paychecks!$A$6)*($C23&lt;=Paychecks!$B$6))))</f>
      </c>
      <c r="P23" s="14">
        <f>IF(OR($A23="",$C23=""),0,IF((7*($D23="Weekly")+14*($D23="Every 2 weeks"))&gt;0,MAX(0,-INT(($C23-(Paychecks!$B$7+1))/(7*($D23="Weekly")+14*($D23="Every 2 weeks")))-MAX(0,-INT(($C23-Paychecks!$A$7)/(7*($D23="Weekly")+14*($D23="Every 2 weeks"))))),IF((($D23="Monthly")+3*($D23="Quarterly")+12*($D23="Yearly"))&gt;0,IF(((YEAR((Paychecks!$B$7+1))-YEAR($C23))*12+MONTH((Paychecks!$B$7+1))-MONTH($C23))&lt;0,0,INT((((YEAR((Paychecks!$B$7+1))-YEAR($C23))*12+MONTH((Paychecks!$B$7+1))-MONTH($C23))-1)/(($D23="Monthly")+3*($D23="Quarterly")+12*($D23="Yearly")))+1+(MOD(((YEAR((Paychecks!$B$7+1))-YEAR($C23))*12+MONTH((Paychecks!$B$7+1))-MONTH($C23)),(($D23="Monthly")+3*($D23="Quarterly")+12*($D23="Yearly")))=0)*(EDATE($C23,((YEAR((Paychecks!$B$7+1))-YEAR($C23))*12+MONTH((Paychecks!$B$7+1))-MONTH($C23)))&lt;(Paychecks!$B$7+1)))-IF(((YEAR(Paychecks!$A$7)-YEAR($C23))*12+MONTH(Paychecks!$A$7)-MONTH($C23))&lt;0,0,INT((((YEAR(Paychecks!$A$7)-YEAR($C23))*12+MONTH(Paychecks!$A$7)-MONTH($C23))-1)/(($D23="Monthly")+3*($D23="Quarterly")+12*($D23="Yearly")))+1+(MOD(((YEAR(Paychecks!$A$7)-YEAR($C23))*12+MONTH(Paychecks!$A$7)-MONTH($C23)),(($D23="Monthly")+3*($D23="Quarterly")+12*($D23="Yearly")))=0)*(EDATE($C23,((YEAR(Paychecks!$A$7)-YEAR($C23))*12+MONTH(Paychecks!$A$7)-MONTH($C23)))&lt;Paychecks!$A$7)),($C23&gt;=Paychecks!$A$7)*($C23&lt;=Paychecks!$B$7))))</f>
      </c>
      <c r="Q23" s="14">
        <f>IF(OR($A23="",$C23=""),0,IF((7*($D23="Weekly")+14*($D23="Every 2 weeks"))&gt;0,MAX(0,-INT(($C23-(Paychecks!$B$8+1))/(7*($D23="Weekly")+14*($D23="Every 2 weeks")))-MAX(0,-INT(($C23-Paychecks!$A$8)/(7*($D23="Weekly")+14*($D23="Every 2 weeks"))))),IF((($D23="Monthly")+3*($D23="Quarterly")+12*($D23="Yearly"))&gt;0,IF(((YEAR((Paychecks!$B$8+1))-YEAR($C23))*12+MONTH((Paychecks!$B$8+1))-MONTH($C23))&lt;0,0,INT((((YEAR((Paychecks!$B$8+1))-YEAR($C23))*12+MONTH((Paychecks!$B$8+1))-MONTH($C23))-1)/(($D23="Monthly")+3*($D23="Quarterly")+12*($D23="Yearly")))+1+(MOD(((YEAR((Paychecks!$B$8+1))-YEAR($C23))*12+MONTH((Paychecks!$B$8+1))-MONTH($C23)),(($D23="Monthly")+3*($D23="Quarterly")+12*($D23="Yearly")))=0)*(EDATE($C23,((YEAR((Paychecks!$B$8+1))-YEAR($C23))*12+MONTH((Paychecks!$B$8+1))-MONTH($C23)))&lt;(Paychecks!$B$8+1)))-IF(((YEAR(Paychecks!$A$8)-YEAR($C23))*12+MONTH(Paychecks!$A$8)-MONTH($C23))&lt;0,0,INT((((YEAR(Paychecks!$A$8)-YEAR($C23))*12+MONTH(Paychecks!$A$8)-MONTH($C23))-1)/(($D23="Monthly")+3*($D23="Quarterly")+12*($D23="Yearly")))+1+(MOD(((YEAR(Paychecks!$A$8)-YEAR($C23))*12+MONTH(Paychecks!$A$8)-MONTH($C23)),(($D23="Monthly")+3*($D23="Quarterly")+12*($D23="Yearly")))=0)*(EDATE($C23,((YEAR(Paychecks!$A$8)-YEAR($C23))*12+MONTH(Paychecks!$A$8)-MONTH($C23)))&lt;Paychecks!$A$8)),($C23&gt;=Paychecks!$A$8)*($C23&lt;=Paychecks!$B$8))))</f>
      </c>
      <c r="R23" s="14">
        <f>IF(OR($A23="",$C23=""),0,IF((7*($D23="Weekly")+14*($D23="Every 2 weeks"))&gt;0,MAX(0,-INT(($C23-(Paychecks!$B$9+1))/(7*($D23="Weekly")+14*($D23="Every 2 weeks")))-MAX(0,-INT(($C23-Paychecks!$A$9)/(7*($D23="Weekly")+14*($D23="Every 2 weeks"))))),IF((($D23="Monthly")+3*($D23="Quarterly")+12*($D23="Yearly"))&gt;0,IF(((YEAR((Paychecks!$B$9+1))-YEAR($C23))*12+MONTH((Paychecks!$B$9+1))-MONTH($C23))&lt;0,0,INT((((YEAR((Paychecks!$B$9+1))-YEAR($C23))*12+MONTH((Paychecks!$B$9+1))-MONTH($C23))-1)/(($D23="Monthly")+3*($D23="Quarterly")+12*($D23="Yearly")))+1+(MOD(((YEAR((Paychecks!$B$9+1))-YEAR($C23))*12+MONTH((Paychecks!$B$9+1))-MONTH($C23)),(($D23="Monthly")+3*($D23="Quarterly")+12*($D23="Yearly")))=0)*(EDATE($C23,((YEAR((Paychecks!$B$9+1))-YEAR($C23))*12+MONTH((Paychecks!$B$9+1))-MONTH($C23)))&lt;(Paychecks!$B$9+1)))-IF(((YEAR(Paychecks!$A$9)-YEAR($C23))*12+MONTH(Paychecks!$A$9)-MONTH($C23))&lt;0,0,INT((((YEAR(Paychecks!$A$9)-YEAR($C23))*12+MONTH(Paychecks!$A$9)-MONTH($C23))-1)/(($D23="Monthly")+3*($D23="Quarterly")+12*($D23="Yearly")))+1+(MOD(((YEAR(Paychecks!$A$9)-YEAR($C23))*12+MONTH(Paychecks!$A$9)-MONTH($C23)),(($D23="Monthly")+3*($D23="Quarterly")+12*($D23="Yearly")))=0)*(EDATE($C23,((YEAR(Paychecks!$A$9)-YEAR($C23))*12+MONTH(Paychecks!$A$9)-MONTH($C23)))&lt;Paychecks!$A$9)),($C23&gt;=Paychecks!$A$9)*($C23&lt;=Paychecks!$B$9))))</f>
      </c>
    </row>
    <row r="24" spans="1:18" x14ac:dyDescent="0.25">
      <c r="A24" s="2"/>
      <c r="B24" s="11"/>
      <c r="C24" s="9"/>
      <c r="D24" s="2"/>
      <c r="E24" s="2"/>
      <c r="F24" s="2"/>
      <c r="G24" s="2">
        <f>IF(A24="","",IF(F24="Yes","Paid",IF(C24&lt;TODAY(),"Overdue",IF(C24-TODAY()&lt;=HeadsUp,"Due soon",IF(E24="Yes","Autopay","Upcoming")))))</f>
      </c>
      <c r="H24" s="2">
        <f>IF(OR(A24="",F24="Yes"),"",C24-TODAY())</f>
      </c>
      <c r="I24" s="9">
        <f>IF(OR(A24="",C24=""),"",IF(OR(C24&lt;Paychecks!$A$2,C24&gt;Paychecks!$B$9),"",INDEX(Paychecks!$A$2:$A$9,MATCH(C24,Paychecks!$A$2:$A$9,1))))</f>
      </c>
      <c r="J24" s="2"/>
      <c r="K24" s="14">
        <f>IF(OR($A24="",$C24=""),0,IF((7*($D24="Weekly")+14*($D24="Every 2 weeks"))&gt;0,MAX(0,-INT(($C24-(Paychecks!$B$2+1))/(7*($D24="Weekly")+14*($D24="Every 2 weeks")))-MAX(0,-INT(($C24-Paychecks!$A$2)/(7*($D24="Weekly")+14*($D24="Every 2 weeks"))))),IF((($D24="Monthly")+3*($D24="Quarterly")+12*($D24="Yearly"))&gt;0,IF(((YEAR((Paychecks!$B$2+1))-YEAR($C24))*12+MONTH((Paychecks!$B$2+1))-MONTH($C24))&lt;0,0,INT((((YEAR((Paychecks!$B$2+1))-YEAR($C24))*12+MONTH((Paychecks!$B$2+1))-MONTH($C24))-1)/(($D24="Monthly")+3*($D24="Quarterly")+12*($D24="Yearly")))+1+(MOD(((YEAR((Paychecks!$B$2+1))-YEAR($C24))*12+MONTH((Paychecks!$B$2+1))-MONTH($C24)),(($D24="Monthly")+3*($D24="Quarterly")+12*($D24="Yearly")))=0)*(EDATE($C24,((YEAR((Paychecks!$B$2+1))-YEAR($C24))*12+MONTH((Paychecks!$B$2+1))-MONTH($C24)))&lt;(Paychecks!$B$2+1)))-IF(((YEAR(Paychecks!$A$2)-YEAR($C24))*12+MONTH(Paychecks!$A$2)-MONTH($C24))&lt;0,0,INT((((YEAR(Paychecks!$A$2)-YEAR($C24))*12+MONTH(Paychecks!$A$2)-MONTH($C24))-1)/(($D24="Monthly")+3*($D24="Quarterly")+12*($D24="Yearly")))+1+(MOD(((YEAR(Paychecks!$A$2)-YEAR($C24))*12+MONTH(Paychecks!$A$2)-MONTH($C24)),(($D24="Monthly")+3*($D24="Quarterly")+12*($D24="Yearly")))=0)*(EDATE($C24,((YEAR(Paychecks!$A$2)-YEAR($C24))*12+MONTH(Paychecks!$A$2)-MONTH($C24)))&lt;Paychecks!$A$2)),($C24&gt;=Paychecks!$A$2)*($C24&lt;=Paychecks!$B$2))))</f>
      </c>
      <c r="L24" s="14">
        <f>IF(OR($A24="",$C24=""),0,IF((7*($D24="Weekly")+14*($D24="Every 2 weeks"))&gt;0,MAX(0,-INT(($C24-(Paychecks!$B$3+1))/(7*($D24="Weekly")+14*($D24="Every 2 weeks")))-MAX(0,-INT(($C24-Paychecks!$A$3)/(7*($D24="Weekly")+14*($D24="Every 2 weeks"))))),IF((($D24="Monthly")+3*($D24="Quarterly")+12*($D24="Yearly"))&gt;0,IF(((YEAR((Paychecks!$B$3+1))-YEAR($C24))*12+MONTH((Paychecks!$B$3+1))-MONTH($C24))&lt;0,0,INT((((YEAR((Paychecks!$B$3+1))-YEAR($C24))*12+MONTH((Paychecks!$B$3+1))-MONTH($C24))-1)/(($D24="Monthly")+3*($D24="Quarterly")+12*($D24="Yearly")))+1+(MOD(((YEAR((Paychecks!$B$3+1))-YEAR($C24))*12+MONTH((Paychecks!$B$3+1))-MONTH($C24)),(($D24="Monthly")+3*($D24="Quarterly")+12*($D24="Yearly")))=0)*(EDATE($C24,((YEAR((Paychecks!$B$3+1))-YEAR($C24))*12+MONTH((Paychecks!$B$3+1))-MONTH($C24)))&lt;(Paychecks!$B$3+1)))-IF(((YEAR(Paychecks!$A$3)-YEAR($C24))*12+MONTH(Paychecks!$A$3)-MONTH($C24))&lt;0,0,INT((((YEAR(Paychecks!$A$3)-YEAR($C24))*12+MONTH(Paychecks!$A$3)-MONTH($C24))-1)/(($D24="Monthly")+3*($D24="Quarterly")+12*($D24="Yearly")))+1+(MOD(((YEAR(Paychecks!$A$3)-YEAR($C24))*12+MONTH(Paychecks!$A$3)-MONTH($C24)),(($D24="Monthly")+3*($D24="Quarterly")+12*($D24="Yearly")))=0)*(EDATE($C24,((YEAR(Paychecks!$A$3)-YEAR($C24))*12+MONTH(Paychecks!$A$3)-MONTH($C24)))&lt;Paychecks!$A$3)),($C24&gt;=Paychecks!$A$3)*($C24&lt;=Paychecks!$B$3))))</f>
      </c>
      <c r="M24" s="14">
        <f>IF(OR($A24="",$C24=""),0,IF((7*($D24="Weekly")+14*($D24="Every 2 weeks"))&gt;0,MAX(0,-INT(($C24-(Paychecks!$B$4+1))/(7*($D24="Weekly")+14*($D24="Every 2 weeks")))-MAX(0,-INT(($C24-Paychecks!$A$4)/(7*($D24="Weekly")+14*($D24="Every 2 weeks"))))),IF((($D24="Monthly")+3*($D24="Quarterly")+12*($D24="Yearly"))&gt;0,IF(((YEAR((Paychecks!$B$4+1))-YEAR($C24))*12+MONTH((Paychecks!$B$4+1))-MONTH($C24))&lt;0,0,INT((((YEAR((Paychecks!$B$4+1))-YEAR($C24))*12+MONTH((Paychecks!$B$4+1))-MONTH($C24))-1)/(($D24="Monthly")+3*($D24="Quarterly")+12*($D24="Yearly")))+1+(MOD(((YEAR((Paychecks!$B$4+1))-YEAR($C24))*12+MONTH((Paychecks!$B$4+1))-MONTH($C24)),(($D24="Monthly")+3*($D24="Quarterly")+12*($D24="Yearly")))=0)*(EDATE($C24,((YEAR((Paychecks!$B$4+1))-YEAR($C24))*12+MONTH((Paychecks!$B$4+1))-MONTH($C24)))&lt;(Paychecks!$B$4+1)))-IF(((YEAR(Paychecks!$A$4)-YEAR($C24))*12+MONTH(Paychecks!$A$4)-MONTH($C24))&lt;0,0,INT((((YEAR(Paychecks!$A$4)-YEAR($C24))*12+MONTH(Paychecks!$A$4)-MONTH($C24))-1)/(($D24="Monthly")+3*($D24="Quarterly")+12*($D24="Yearly")))+1+(MOD(((YEAR(Paychecks!$A$4)-YEAR($C24))*12+MONTH(Paychecks!$A$4)-MONTH($C24)),(($D24="Monthly")+3*($D24="Quarterly")+12*($D24="Yearly")))=0)*(EDATE($C24,((YEAR(Paychecks!$A$4)-YEAR($C24))*12+MONTH(Paychecks!$A$4)-MONTH($C24)))&lt;Paychecks!$A$4)),($C24&gt;=Paychecks!$A$4)*($C24&lt;=Paychecks!$B$4))))</f>
      </c>
      <c r="N24" s="14">
        <f>IF(OR($A24="",$C24=""),0,IF((7*($D24="Weekly")+14*($D24="Every 2 weeks"))&gt;0,MAX(0,-INT(($C24-(Paychecks!$B$5+1))/(7*($D24="Weekly")+14*($D24="Every 2 weeks")))-MAX(0,-INT(($C24-Paychecks!$A$5)/(7*($D24="Weekly")+14*($D24="Every 2 weeks"))))),IF((($D24="Monthly")+3*($D24="Quarterly")+12*($D24="Yearly"))&gt;0,IF(((YEAR((Paychecks!$B$5+1))-YEAR($C24))*12+MONTH((Paychecks!$B$5+1))-MONTH($C24))&lt;0,0,INT((((YEAR((Paychecks!$B$5+1))-YEAR($C24))*12+MONTH((Paychecks!$B$5+1))-MONTH($C24))-1)/(($D24="Monthly")+3*($D24="Quarterly")+12*($D24="Yearly")))+1+(MOD(((YEAR((Paychecks!$B$5+1))-YEAR($C24))*12+MONTH((Paychecks!$B$5+1))-MONTH($C24)),(($D24="Monthly")+3*($D24="Quarterly")+12*($D24="Yearly")))=0)*(EDATE($C24,((YEAR((Paychecks!$B$5+1))-YEAR($C24))*12+MONTH((Paychecks!$B$5+1))-MONTH($C24)))&lt;(Paychecks!$B$5+1)))-IF(((YEAR(Paychecks!$A$5)-YEAR($C24))*12+MONTH(Paychecks!$A$5)-MONTH($C24))&lt;0,0,INT((((YEAR(Paychecks!$A$5)-YEAR($C24))*12+MONTH(Paychecks!$A$5)-MONTH($C24))-1)/(($D24="Monthly")+3*($D24="Quarterly")+12*($D24="Yearly")))+1+(MOD(((YEAR(Paychecks!$A$5)-YEAR($C24))*12+MONTH(Paychecks!$A$5)-MONTH($C24)),(($D24="Monthly")+3*($D24="Quarterly")+12*($D24="Yearly")))=0)*(EDATE($C24,((YEAR(Paychecks!$A$5)-YEAR($C24))*12+MONTH(Paychecks!$A$5)-MONTH($C24)))&lt;Paychecks!$A$5)),($C24&gt;=Paychecks!$A$5)*($C24&lt;=Paychecks!$B$5))))</f>
      </c>
      <c r="O24" s="14">
        <f>IF(OR($A24="",$C24=""),0,IF((7*($D24="Weekly")+14*($D24="Every 2 weeks"))&gt;0,MAX(0,-INT(($C24-(Paychecks!$B$6+1))/(7*($D24="Weekly")+14*($D24="Every 2 weeks")))-MAX(0,-INT(($C24-Paychecks!$A$6)/(7*($D24="Weekly")+14*($D24="Every 2 weeks"))))),IF((($D24="Monthly")+3*($D24="Quarterly")+12*($D24="Yearly"))&gt;0,IF(((YEAR((Paychecks!$B$6+1))-YEAR($C24))*12+MONTH((Paychecks!$B$6+1))-MONTH($C24))&lt;0,0,INT((((YEAR((Paychecks!$B$6+1))-YEAR($C24))*12+MONTH((Paychecks!$B$6+1))-MONTH($C24))-1)/(($D24="Monthly")+3*($D24="Quarterly")+12*($D24="Yearly")))+1+(MOD(((YEAR((Paychecks!$B$6+1))-YEAR($C24))*12+MONTH((Paychecks!$B$6+1))-MONTH($C24)),(($D24="Monthly")+3*($D24="Quarterly")+12*($D24="Yearly")))=0)*(EDATE($C24,((YEAR((Paychecks!$B$6+1))-YEAR($C24))*12+MONTH((Paychecks!$B$6+1))-MONTH($C24)))&lt;(Paychecks!$B$6+1)))-IF(((YEAR(Paychecks!$A$6)-YEAR($C24))*12+MONTH(Paychecks!$A$6)-MONTH($C24))&lt;0,0,INT((((YEAR(Paychecks!$A$6)-YEAR($C24))*12+MONTH(Paychecks!$A$6)-MONTH($C24))-1)/(($D24="Monthly")+3*($D24="Quarterly")+12*($D24="Yearly")))+1+(MOD(((YEAR(Paychecks!$A$6)-YEAR($C24))*12+MONTH(Paychecks!$A$6)-MONTH($C24)),(($D24="Monthly")+3*($D24="Quarterly")+12*($D24="Yearly")))=0)*(EDATE($C24,((YEAR(Paychecks!$A$6)-YEAR($C24))*12+MONTH(Paychecks!$A$6)-MONTH($C24)))&lt;Paychecks!$A$6)),($C24&gt;=Paychecks!$A$6)*($C24&lt;=Paychecks!$B$6))))</f>
      </c>
      <c r="P24" s="14">
        <f>IF(OR($A24="",$C24=""),0,IF((7*($D24="Weekly")+14*($D24="Every 2 weeks"))&gt;0,MAX(0,-INT(($C24-(Paychecks!$B$7+1))/(7*($D24="Weekly")+14*($D24="Every 2 weeks")))-MAX(0,-INT(($C24-Paychecks!$A$7)/(7*($D24="Weekly")+14*($D24="Every 2 weeks"))))),IF((($D24="Monthly")+3*($D24="Quarterly")+12*($D24="Yearly"))&gt;0,IF(((YEAR((Paychecks!$B$7+1))-YEAR($C24))*12+MONTH((Paychecks!$B$7+1))-MONTH($C24))&lt;0,0,INT((((YEAR((Paychecks!$B$7+1))-YEAR($C24))*12+MONTH((Paychecks!$B$7+1))-MONTH($C24))-1)/(($D24="Monthly")+3*($D24="Quarterly")+12*($D24="Yearly")))+1+(MOD(((YEAR((Paychecks!$B$7+1))-YEAR($C24))*12+MONTH((Paychecks!$B$7+1))-MONTH($C24)),(($D24="Monthly")+3*($D24="Quarterly")+12*($D24="Yearly")))=0)*(EDATE($C24,((YEAR((Paychecks!$B$7+1))-YEAR($C24))*12+MONTH((Paychecks!$B$7+1))-MONTH($C24)))&lt;(Paychecks!$B$7+1)))-IF(((YEAR(Paychecks!$A$7)-YEAR($C24))*12+MONTH(Paychecks!$A$7)-MONTH($C24))&lt;0,0,INT((((YEAR(Paychecks!$A$7)-YEAR($C24))*12+MONTH(Paychecks!$A$7)-MONTH($C24))-1)/(($D24="Monthly")+3*($D24="Quarterly")+12*($D24="Yearly")))+1+(MOD(((YEAR(Paychecks!$A$7)-YEAR($C24))*12+MONTH(Paychecks!$A$7)-MONTH($C24)),(($D24="Monthly")+3*($D24="Quarterly")+12*($D24="Yearly")))=0)*(EDATE($C24,((YEAR(Paychecks!$A$7)-YEAR($C24))*12+MONTH(Paychecks!$A$7)-MONTH($C24)))&lt;Paychecks!$A$7)),($C24&gt;=Paychecks!$A$7)*($C24&lt;=Paychecks!$B$7))))</f>
      </c>
      <c r="Q24" s="14">
        <f>IF(OR($A24="",$C24=""),0,IF((7*($D24="Weekly")+14*($D24="Every 2 weeks"))&gt;0,MAX(0,-INT(($C24-(Paychecks!$B$8+1))/(7*($D24="Weekly")+14*($D24="Every 2 weeks")))-MAX(0,-INT(($C24-Paychecks!$A$8)/(7*($D24="Weekly")+14*($D24="Every 2 weeks"))))),IF((($D24="Monthly")+3*($D24="Quarterly")+12*($D24="Yearly"))&gt;0,IF(((YEAR((Paychecks!$B$8+1))-YEAR($C24))*12+MONTH((Paychecks!$B$8+1))-MONTH($C24))&lt;0,0,INT((((YEAR((Paychecks!$B$8+1))-YEAR($C24))*12+MONTH((Paychecks!$B$8+1))-MONTH($C24))-1)/(($D24="Monthly")+3*($D24="Quarterly")+12*($D24="Yearly")))+1+(MOD(((YEAR((Paychecks!$B$8+1))-YEAR($C24))*12+MONTH((Paychecks!$B$8+1))-MONTH($C24)),(($D24="Monthly")+3*($D24="Quarterly")+12*($D24="Yearly")))=0)*(EDATE($C24,((YEAR((Paychecks!$B$8+1))-YEAR($C24))*12+MONTH((Paychecks!$B$8+1))-MONTH($C24)))&lt;(Paychecks!$B$8+1)))-IF(((YEAR(Paychecks!$A$8)-YEAR($C24))*12+MONTH(Paychecks!$A$8)-MONTH($C24))&lt;0,0,INT((((YEAR(Paychecks!$A$8)-YEAR($C24))*12+MONTH(Paychecks!$A$8)-MONTH($C24))-1)/(($D24="Monthly")+3*($D24="Quarterly")+12*($D24="Yearly")))+1+(MOD(((YEAR(Paychecks!$A$8)-YEAR($C24))*12+MONTH(Paychecks!$A$8)-MONTH($C24)),(($D24="Monthly")+3*($D24="Quarterly")+12*($D24="Yearly")))=0)*(EDATE($C24,((YEAR(Paychecks!$A$8)-YEAR($C24))*12+MONTH(Paychecks!$A$8)-MONTH($C24)))&lt;Paychecks!$A$8)),($C24&gt;=Paychecks!$A$8)*($C24&lt;=Paychecks!$B$8))))</f>
      </c>
      <c r="R24" s="14">
        <f>IF(OR($A24="",$C24=""),0,IF((7*($D24="Weekly")+14*($D24="Every 2 weeks"))&gt;0,MAX(0,-INT(($C24-(Paychecks!$B$9+1))/(7*($D24="Weekly")+14*($D24="Every 2 weeks")))-MAX(0,-INT(($C24-Paychecks!$A$9)/(7*($D24="Weekly")+14*($D24="Every 2 weeks"))))),IF((($D24="Monthly")+3*($D24="Quarterly")+12*($D24="Yearly"))&gt;0,IF(((YEAR((Paychecks!$B$9+1))-YEAR($C24))*12+MONTH((Paychecks!$B$9+1))-MONTH($C24))&lt;0,0,INT((((YEAR((Paychecks!$B$9+1))-YEAR($C24))*12+MONTH((Paychecks!$B$9+1))-MONTH($C24))-1)/(($D24="Monthly")+3*($D24="Quarterly")+12*($D24="Yearly")))+1+(MOD(((YEAR((Paychecks!$B$9+1))-YEAR($C24))*12+MONTH((Paychecks!$B$9+1))-MONTH($C24)),(($D24="Monthly")+3*($D24="Quarterly")+12*($D24="Yearly")))=0)*(EDATE($C24,((YEAR((Paychecks!$B$9+1))-YEAR($C24))*12+MONTH((Paychecks!$B$9+1))-MONTH($C24)))&lt;(Paychecks!$B$9+1)))-IF(((YEAR(Paychecks!$A$9)-YEAR($C24))*12+MONTH(Paychecks!$A$9)-MONTH($C24))&lt;0,0,INT((((YEAR(Paychecks!$A$9)-YEAR($C24))*12+MONTH(Paychecks!$A$9)-MONTH($C24))-1)/(($D24="Monthly")+3*($D24="Quarterly")+12*($D24="Yearly")))+1+(MOD(((YEAR(Paychecks!$A$9)-YEAR($C24))*12+MONTH(Paychecks!$A$9)-MONTH($C24)),(($D24="Monthly")+3*($D24="Quarterly")+12*($D24="Yearly")))=0)*(EDATE($C24,((YEAR(Paychecks!$A$9)-YEAR($C24))*12+MONTH(Paychecks!$A$9)-MONTH($C24)))&lt;Paychecks!$A$9)),($C24&gt;=Paychecks!$A$9)*($C24&lt;=Paychecks!$B$9))))</f>
      </c>
    </row>
    <row r="25" spans="1:18" x14ac:dyDescent="0.25">
      <c r="A25" s="2"/>
      <c r="B25" s="11"/>
      <c r="C25" s="9"/>
      <c r="D25" s="2"/>
      <c r="E25" s="2"/>
      <c r="F25" s="2"/>
      <c r="G25" s="2">
        <f>IF(A25="","",IF(F25="Yes","Paid",IF(C25&lt;TODAY(),"Overdue",IF(C25-TODAY()&lt;=HeadsUp,"Due soon",IF(E25="Yes","Autopay","Upcoming")))))</f>
      </c>
      <c r="H25" s="2">
        <f>IF(OR(A25="",F25="Yes"),"",C25-TODAY())</f>
      </c>
      <c r="I25" s="9">
        <f>IF(OR(A25="",C25=""),"",IF(OR(C25&lt;Paychecks!$A$2,C25&gt;Paychecks!$B$9),"",INDEX(Paychecks!$A$2:$A$9,MATCH(C25,Paychecks!$A$2:$A$9,1))))</f>
      </c>
      <c r="J25" s="2"/>
      <c r="K25" s="14">
        <f>IF(OR($A25="",$C25=""),0,IF((7*($D25="Weekly")+14*($D25="Every 2 weeks"))&gt;0,MAX(0,-INT(($C25-(Paychecks!$B$2+1))/(7*($D25="Weekly")+14*($D25="Every 2 weeks")))-MAX(0,-INT(($C25-Paychecks!$A$2)/(7*($D25="Weekly")+14*($D25="Every 2 weeks"))))),IF((($D25="Monthly")+3*($D25="Quarterly")+12*($D25="Yearly"))&gt;0,IF(((YEAR((Paychecks!$B$2+1))-YEAR($C25))*12+MONTH((Paychecks!$B$2+1))-MONTH($C25))&lt;0,0,INT((((YEAR((Paychecks!$B$2+1))-YEAR($C25))*12+MONTH((Paychecks!$B$2+1))-MONTH($C25))-1)/(($D25="Monthly")+3*($D25="Quarterly")+12*($D25="Yearly")))+1+(MOD(((YEAR((Paychecks!$B$2+1))-YEAR($C25))*12+MONTH((Paychecks!$B$2+1))-MONTH($C25)),(($D25="Monthly")+3*($D25="Quarterly")+12*($D25="Yearly")))=0)*(EDATE($C25,((YEAR((Paychecks!$B$2+1))-YEAR($C25))*12+MONTH((Paychecks!$B$2+1))-MONTH($C25)))&lt;(Paychecks!$B$2+1)))-IF(((YEAR(Paychecks!$A$2)-YEAR($C25))*12+MONTH(Paychecks!$A$2)-MONTH($C25))&lt;0,0,INT((((YEAR(Paychecks!$A$2)-YEAR($C25))*12+MONTH(Paychecks!$A$2)-MONTH($C25))-1)/(($D25="Monthly")+3*($D25="Quarterly")+12*($D25="Yearly")))+1+(MOD(((YEAR(Paychecks!$A$2)-YEAR($C25))*12+MONTH(Paychecks!$A$2)-MONTH($C25)),(($D25="Monthly")+3*($D25="Quarterly")+12*($D25="Yearly")))=0)*(EDATE($C25,((YEAR(Paychecks!$A$2)-YEAR($C25))*12+MONTH(Paychecks!$A$2)-MONTH($C25)))&lt;Paychecks!$A$2)),($C25&gt;=Paychecks!$A$2)*($C25&lt;=Paychecks!$B$2))))</f>
      </c>
      <c r="L25" s="14">
        <f>IF(OR($A25="",$C25=""),0,IF((7*($D25="Weekly")+14*($D25="Every 2 weeks"))&gt;0,MAX(0,-INT(($C25-(Paychecks!$B$3+1))/(7*($D25="Weekly")+14*($D25="Every 2 weeks")))-MAX(0,-INT(($C25-Paychecks!$A$3)/(7*($D25="Weekly")+14*($D25="Every 2 weeks"))))),IF((($D25="Monthly")+3*($D25="Quarterly")+12*($D25="Yearly"))&gt;0,IF(((YEAR((Paychecks!$B$3+1))-YEAR($C25))*12+MONTH((Paychecks!$B$3+1))-MONTH($C25))&lt;0,0,INT((((YEAR((Paychecks!$B$3+1))-YEAR($C25))*12+MONTH((Paychecks!$B$3+1))-MONTH($C25))-1)/(($D25="Monthly")+3*($D25="Quarterly")+12*($D25="Yearly")))+1+(MOD(((YEAR((Paychecks!$B$3+1))-YEAR($C25))*12+MONTH((Paychecks!$B$3+1))-MONTH($C25)),(($D25="Monthly")+3*($D25="Quarterly")+12*($D25="Yearly")))=0)*(EDATE($C25,((YEAR((Paychecks!$B$3+1))-YEAR($C25))*12+MONTH((Paychecks!$B$3+1))-MONTH($C25)))&lt;(Paychecks!$B$3+1)))-IF(((YEAR(Paychecks!$A$3)-YEAR($C25))*12+MONTH(Paychecks!$A$3)-MONTH($C25))&lt;0,0,INT((((YEAR(Paychecks!$A$3)-YEAR($C25))*12+MONTH(Paychecks!$A$3)-MONTH($C25))-1)/(($D25="Monthly")+3*($D25="Quarterly")+12*($D25="Yearly")))+1+(MOD(((YEAR(Paychecks!$A$3)-YEAR($C25))*12+MONTH(Paychecks!$A$3)-MONTH($C25)),(($D25="Monthly")+3*($D25="Quarterly")+12*($D25="Yearly")))=0)*(EDATE($C25,((YEAR(Paychecks!$A$3)-YEAR($C25))*12+MONTH(Paychecks!$A$3)-MONTH($C25)))&lt;Paychecks!$A$3)),($C25&gt;=Paychecks!$A$3)*($C25&lt;=Paychecks!$B$3))))</f>
      </c>
      <c r="M25" s="14">
        <f>IF(OR($A25="",$C25=""),0,IF((7*($D25="Weekly")+14*($D25="Every 2 weeks"))&gt;0,MAX(0,-INT(($C25-(Paychecks!$B$4+1))/(7*($D25="Weekly")+14*($D25="Every 2 weeks")))-MAX(0,-INT(($C25-Paychecks!$A$4)/(7*($D25="Weekly")+14*($D25="Every 2 weeks"))))),IF((($D25="Monthly")+3*($D25="Quarterly")+12*($D25="Yearly"))&gt;0,IF(((YEAR((Paychecks!$B$4+1))-YEAR($C25))*12+MONTH((Paychecks!$B$4+1))-MONTH($C25))&lt;0,0,INT((((YEAR((Paychecks!$B$4+1))-YEAR($C25))*12+MONTH((Paychecks!$B$4+1))-MONTH($C25))-1)/(($D25="Monthly")+3*($D25="Quarterly")+12*($D25="Yearly")))+1+(MOD(((YEAR((Paychecks!$B$4+1))-YEAR($C25))*12+MONTH((Paychecks!$B$4+1))-MONTH($C25)),(($D25="Monthly")+3*($D25="Quarterly")+12*($D25="Yearly")))=0)*(EDATE($C25,((YEAR((Paychecks!$B$4+1))-YEAR($C25))*12+MONTH((Paychecks!$B$4+1))-MONTH($C25)))&lt;(Paychecks!$B$4+1)))-IF(((YEAR(Paychecks!$A$4)-YEAR($C25))*12+MONTH(Paychecks!$A$4)-MONTH($C25))&lt;0,0,INT((((YEAR(Paychecks!$A$4)-YEAR($C25))*12+MONTH(Paychecks!$A$4)-MONTH($C25))-1)/(($D25="Monthly")+3*($D25="Quarterly")+12*($D25="Yearly")))+1+(MOD(((YEAR(Paychecks!$A$4)-YEAR($C25))*12+MONTH(Paychecks!$A$4)-MONTH($C25)),(($D25="Monthly")+3*($D25="Quarterly")+12*($D25="Yearly")))=0)*(EDATE($C25,((YEAR(Paychecks!$A$4)-YEAR($C25))*12+MONTH(Paychecks!$A$4)-MONTH($C25)))&lt;Paychecks!$A$4)),($C25&gt;=Paychecks!$A$4)*($C25&lt;=Paychecks!$B$4))))</f>
      </c>
      <c r="N25" s="14">
        <f>IF(OR($A25="",$C25=""),0,IF((7*($D25="Weekly")+14*($D25="Every 2 weeks"))&gt;0,MAX(0,-INT(($C25-(Paychecks!$B$5+1))/(7*($D25="Weekly")+14*($D25="Every 2 weeks")))-MAX(0,-INT(($C25-Paychecks!$A$5)/(7*($D25="Weekly")+14*($D25="Every 2 weeks"))))),IF((($D25="Monthly")+3*($D25="Quarterly")+12*($D25="Yearly"))&gt;0,IF(((YEAR((Paychecks!$B$5+1))-YEAR($C25))*12+MONTH((Paychecks!$B$5+1))-MONTH($C25))&lt;0,0,INT((((YEAR((Paychecks!$B$5+1))-YEAR($C25))*12+MONTH((Paychecks!$B$5+1))-MONTH($C25))-1)/(($D25="Monthly")+3*($D25="Quarterly")+12*($D25="Yearly")))+1+(MOD(((YEAR((Paychecks!$B$5+1))-YEAR($C25))*12+MONTH((Paychecks!$B$5+1))-MONTH($C25)),(($D25="Monthly")+3*($D25="Quarterly")+12*($D25="Yearly")))=0)*(EDATE($C25,((YEAR((Paychecks!$B$5+1))-YEAR($C25))*12+MONTH((Paychecks!$B$5+1))-MONTH($C25)))&lt;(Paychecks!$B$5+1)))-IF(((YEAR(Paychecks!$A$5)-YEAR($C25))*12+MONTH(Paychecks!$A$5)-MONTH($C25))&lt;0,0,INT((((YEAR(Paychecks!$A$5)-YEAR($C25))*12+MONTH(Paychecks!$A$5)-MONTH($C25))-1)/(($D25="Monthly")+3*($D25="Quarterly")+12*($D25="Yearly")))+1+(MOD(((YEAR(Paychecks!$A$5)-YEAR($C25))*12+MONTH(Paychecks!$A$5)-MONTH($C25)),(($D25="Monthly")+3*($D25="Quarterly")+12*($D25="Yearly")))=0)*(EDATE($C25,((YEAR(Paychecks!$A$5)-YEAR($C25))*12+MONTH(Paychecks!$A$5)-MONTH($C25)))&lt;Paychecks!$A$5)),($C25&gt;=Paychecks!$A$5)*($C25&lt;=Paychecks!$B$5))))</f>
      </c>
      <c r="O25" s="14">
        <f>IF(OR($A25="",$C25=""),0,IF((7*($D25="Weekly")+14*($D25="Every 2 weeks"))&gt;0,MAX(0,-INT(($C25-(Paychecks!$B$6+1))/(7*($D25="Weekly")+14*($D25="Every 2 weeks")))-MAX(0,-INT(($C25-Paychecks!$A$6)/(7*($D25="Weekly")+14*($D25="Every 2 weeks"))))),IF((($D25="Monthly")+3*($D25="Quarterly")+12*($D25="Yearly"))&gt;0,IF(((YEAR((Paychecks!$B$6+1))-YEAR($C25))*12+MONTH((Paychecks!$B$6+1))-MONTH($C25))&lt;0,0,INT((((YEAR((Paychecks!$B$6+1))-YEAR($C25))*12+MONTH((Paychecks!$B$6+1))-MONTH($C25))-1)/(($D25="Monthly")+3*($D25="Quarterly")+12*($D25="Yearly")))+1+(MOD(((YEAR((Paychecks!$B$6+1))-YEAR($C25))*12+MONTH((Paychecks!$B$6+1))-MONTH($C25)),(($D25="Monthly")+3*($D25="Quarterly")+12*($D25="Yearly")))=0)*(EDATE($C25,((YEAR((Paychecks!$B$6+1))-YEAR($C25))*12+MONTH((Paychecks!$B$6+1))-MONTH($C25)))&lt;(Paychecks!$B$6+1)))-IF(((YEAR(Paychecks!$A$6)-YEAR($C25))*12+MONTH(Paychecks!$A$6)-MONTH($C25))&lt;0,0,INT((((YEAR(Paychecks!$A$6)-YEAR($C25))*12+MONTH(Paychecks!$A$6)-MONTH($C25))-1)/(($D25="Monthly")+3*($D25="Quarterly")+12*($D25="Yearly")))+1+(MOD(((YEAR(Paychecks!$A$6)-YEAR($C25))*12+MONTH(Paychecks!$A$6)-MONTH($C25)),(($D25="Monthly")+3*($D25="Quarterly")+12*($D25="Yearly")))=0)*(EDATE($C25,((YEAR(Paychecks!$A$6)-YEAR($C25))*12+MONTH(Paychecks!$A$6)-MONTH($C25)))&lt;Paychecks!$A$6)),($C25&gt;=Paychecks!$A$6)*($C25&lt;=Paychecks!$B$6))))</f>
      </c>
      <c r="P25" s="14">
        <f>IF(OR($A25="",$C25=""),0,IF((7*($D25="Weekly")+14*($D25="Every 2 weeks"))&gt;0,MAX(0,-INT(($C25-(Paychecks!$B$7+1))/(7*($D25="Weekly")+14*($D25="Every 2 weeks")))-MAX(0,-INT(($C25-Paychecks!$A$7)/(7*($D25="Weekly")+14*($D25="Every 2 weeks"))))),IF((($D25="Monthly")+3*($D25="Quarterly")+12*($D25="Yearly"))&gt;0,IF(((YEAR((Paychecks!$B$7+1))-YEAR($C25))*12+MONTH((Paychecks!$B$7+1))-MONTH($C25))&lt;0,0,INT((((YEAR((Paychecks!$B$7+1))-YEAR($C25))*12+MONTH((Paychecks!$B$7+1))-MONTH($C25))-1)/(($D25="Monthly")+3*($D25="Quarterly")+12*($D25="Yearly")))+1+(MOD(((YEAR((Paychecks!$B$7+1))-YEAR($C25))*12+MONTH((Paychecks!$B$7+1))-MONTH($C25)),(($D25="Monthly")+3*($D25="Quarterly")+12*($D25="Yearly")))=0)*(EDATE($C25,((YEAR((Paychecks!$B$7+1))-YEAR($C25))*12+MONTH((Paychecks!$B$7+1))-MONTH($C25)))&lt;(Paychecks!$B$7+1)))-IF(((YEAR(Paychecks!$A$7)-YEAR($C25))*12+MONTH(Paychecks!$A$7)-MONTH($C25))&lt;0,0,INT((((YEAR(Paychecks!$A$7)-YEAR($C25))*12+MONTH(Paychecks!$A$7)-MONTH($C25))-1)/(($D25="Monthly")+3*($D25="Quarterly")+12*($D25="Yearly")))+1+(MOD(((YEAR(Paychecks!$A$7)-YEAR($C25))*12+MONTH(Paychecks!$A$7)-MONTH($C25)),(($D25="Monthly")+3*($D25="Quarterly")+12*($D25="Yearly")))=0)*(EDATE($C25,((YEAR(Paychecks!$A$7)-YEAR($C25))*12+MONTH(Paychecks!$A$7)-MONTH($C25)))&lt;Paychecks!$A$7)),($C25&gt;=Paychecks!$A$7)*($C25&lt;=Paychecks!$B$7))))</f>
      </c>
      <c r="Q25" s="14">
        <f>IF(OR($A25="",$C25=""),0,IF((7*($D25="Weekly")+14*($D25="Every 2 weeks"))&gt;0,MAX(0,-INT(($C25-(Paychecks!$B$8+1))/(7*($D25="Weekly")+14*($D25="Every 2 weeks")))-MAX(0,-INT(($C25-Paychecks!$A$8)/(7*($D25="Weekly")+14*($D25="Every 2 weeks"))))),IF((($D25="Monthly")+3*($D25="Quarterly")+12*($D25="Yearly"))&gt;0,IF(((YEAR((Paychecks!$B$8+1))-YEAR($C25))*12+MONTH((Paychecks!$B$8+1))-MONTH($C25))&lt;0,0,INT((((YEAR((Paychecks!$B$8+1))-YEAR($C25))*12+MONTH((Paychecks!$B$8+1))-MONTH($C25))-1)/(($D25="Monthly")+3*($D25="Quarterly")+12*($D25="Yearly")))+1+(MOD(((YEAR((Paychecks!$B$8+1))-YEAR($C25))*12+MONTH((Paychecks!$B$8+1))-MONTH($C25)),(($D25="Monthly")+3*($D25="Quarterly")+12*($D25="Yearly")))=0)*(EDATE($C25,((YEAR((Paychecks!$B$8+1))-YEAR($C25))*12+MONTH((Paychecks!$B$8+1))-MONTH($C25)))&lt;(Paychecks!$B$8+1)))-IF(((YEAR(Paychecks!$A$8)-YEAR($C25))*12+MONTH(Paychecks!$A$8)-MONTH($C25))&lt;0,0,INT((((YEAR(Paychecks!$A$8)-YEAR($C25))*12+MONTH(Paychecks!$A$8)-MONTH($C25))-1)/(($D25="Monthly")+3*($D25="Quarterly")+12*($D25="Yearly")))+1+(MOD(((YEAR(Paychecks!$A$8)-YEAR($C25))*12+MONTH(Paychecks!$A$8)-MONTH($C25)),(($D25="Monthly")+3*($D25="Quarterly")+12*($D25="Yearly")))=0)*(EDATE($C25,((YEAR(Paychecks!$A$8)-YEAR($C25))*12+MONTH(Paychecks!$A$8)-MONTH($C25)))&lt;Paychecks!$A$8)),($C25&gt;=Paychecks!$A$8)*($C25&lt;=Paychecks!$B$8))))</f>
      </c>
      <c r="R25" s="14">
        <f>IF(OR($A25="",$C25=""),0,IF((7*($D25="Weekly")+14*($D25="Every 2 weeks"))&gt;0,MAX(0,-INT(($C25-(Paychecks!$B$9+1))/(7*($D25="Weekly")+14*($D25="Every 2 weeks")))-MAX(0,-INT(($C25-Paychecks!$A$9)/(7*($D25="Weekly")+14*($D25="Every 2 weeks"))))),IF((($D25="Monthly")+3*($D25="Quarterly")+12*($D25="Yearly"))&gt;0,IF(((YEAR((Paychecks!$B$9+1))-YEAR($C25))*12+MONTH((Paychecks!$B$9+1))-MONTH($C25))&lt;0,0,INT((((YEAR((Paychecks!$B$9+1))-YEAR($C25))*12+MONTH((Paychecks!$B$9+1))-MONTH($C25))-1)/(($D25="Monthly")+3*($D25="Quarterly")+12*($D25="Yearly")))+1+(MOD(((YEAR((Paychecks!$B$9+1))-YEAR($C25))*12+MONTH((Paychecks!$B$9+1))-MONTH($C25)),(($D25="Monthly")+3*($D25="Quarterly")+12*($D25="Yearly")))=0)*(EDATE($C25,((YEAR((Paychecks!$B$9+1))-YEAR($C25))*12+MONTH((Paychecks!$B$9+1))-MONTH($C25)))&lt;(Paychecks!$B$9+1)))-IF(((YEAR(Paychecks!$A$9)-YEAR($C25))*12+MONTH(Paychecks!$A$9)-MONTH($C25))&lt;0,0,INT((((YEAR(Paychecks!$A$9)-YEAR($C25))*12+MONTH(Paychecks!$A$9)-MONTH($C25))-1)/(($D25="Monthly")+3*($D25="Quarterly")+12*($D25="Yearly")))+1+(MOD(((YEAR(Paychecks!$A$9)-YEAR($C25))*12+MONTH(Paychecks!$A$9)-MONTH($C25)),(($D25="Monthly")+3*($D25="Quarterly")+12*($D25="Yearly")))=0)*(EDATE($C25,((YEAR(Paychecks!$A$9)-YEAR($C25))*12+MONTH(Paychecks!$A$9)-MONTH($C25)))&lt;Paychecks!$A$9)),($C25&gt;=Paychecks!$A$9)*($C25&lt;=Paychecks!$B$9))))</f>
      </c>
    </row>
    <row r="26" spans="1:18" x14ac:dyDescent="0.25">
      <c r="A26" s="2"/>
      <c r="B26" s="11"/>
      <c r="C26" s="9"/>
      <c r="D26" s="2"/>
      <c r="E26" s="2"/>
      <c r="F26" s="2"/>
      <c r="G26" s="2">
        <f>IF(A26="","",IF(F26="Yes","Paid",IF(C26&lt;TODAY(),"Overdue",IF(C26-TODAY()&lt;=HeadsUp,"Due soon",IF(E26="Yes","Autopay","Upcoming")))))</f>
      </c>
      <c r="H26" s="2">
        <f>IF(OR(A26="",F26="Yes"),"",C26-TODAY())</f>
      </c>
      <c r="I26" s="9">
        <f>IF(OR(A26="",C26=""),"",IF(OR(C26&lt;Paychecks!$A$2,C26&gt;Paychecks!$B$9),"",INDEX(Paychecks!$A$2:$A$9,MATCH(C26,Paychecks!$A$2:$A$9,1))))</f>
      </c>
      <c r="J26" s="2"/>
      <c r="K26" s="14">
        <f>IF(OR($A26="",$C26=""),0,IF((7*($D26="Weekly")+14*($D26="Every 2 weeks"))&gt;0,MAX(0,-INT(($C26-(Paychecks!$B$2+1))/(7*($D26="Weekly")+14*($D26="Every 2 weeks")))-MAX(0,-INT(($C26-Paychecks!$A$2)/(7*($D26="Weekly")+14*($D26="Every 2 weeks"))))),IF((($D26="Monthly")+3*($D26="Quarterly")+12*($D26="Yearly"))&gt;0,IF(((YEAR((Paychecks!$B$2+1))-YEAR($C26))*12+MONTH((Paychecks!$B$2+1))-MONTH($C26))&lt;0,0,INT((((YEAR((Paychecks!$B$2+1))-YEAR($C26))*12+MONTH((Paychecks!$B$2+1))-MONTH($C26))-1)/(($D26="Monthly")+3*($D26="Quarterly")+12*($D26="Yearly")))+1+(MOD(((YEAR((Paychecks!$B$2+1))-YEAR($C26))*12+MONTH((Paychecks!$B$2+1))-MONTH($C26)),(($D26="Monthly")+3*($D26="Quarterly")+12*($D26="Yearly")))=0)*(EDATE($C26,((YEAR((Paychecks!$B$2+1))-YEAR($C26))*12+MONTH((Paychecks!$B$2+1))-MONTH($C26)))&lt;(Paychecks!$B$2+1)))-IF(((YEAR(Paychecks!$A$2)-YEAR($C26))*12+MONTH(Paychecks!$A$2)-MONTH($C26))&lt;0,0,INT((((YEAR(Paychecks!$A$2)-YEAR($C26))*12+MONTH(Paychecks!$A$2)-MONTH($C26))-1)/(($D26="Monthly")+3*($D26="Quarterly")+12*($D26="Yearly")))+1+(MOD(((YEAR(Paychecks!$A$2)-YEAR($C26))*12+MONTH(Paychecks!$A$2)-MONTH($C26)),(($D26="Monthly")+3*($D26="Quarterly")+12*($D26="Yearly")))=0)*(EDATE($C26,((YEAR(Paychecks!$A$2)-YEAR($C26))*12+MONTH(Paychecks!$A$2)-MONTH($C26)))&lt;Paychecks!$A$2)),($C26&gt;=Paychecks!$A$2)*($C26&lt;=Paychecks!$B$2))))</f>
      </c>
      <c r="L26" s="14">
        <f>IF(OR($A26="",$C26=""),0,IF((7*($D26="Weekly")+14*($D26="Every 2 weeks"))&gt;0,MAX(0,-INT(($C26-(Paychecks!$B$3+1))/(7*($D26="Weekly")+14*($D26="Every 2 weeks")))-MAX(0,-INT(($C26-Paychecks!$A$3)/(7*($D26="Weekly")+14*($D26="Every 2 weeks"))))),IF((($D26="Monthly")+3*($D26="Quarterly")+12*($D26="Yearly"))&gt;0,IF(((YEAR((Paychecks!$B$3+1))-YEAR($C26))*12+MONTH((Paychecks!$B$3+1))-MONTH($C26))&lt;0,0,INT((((YEAR((Paychecks!$B$3+1))-YEAR($C26))*12+MONTH((Paychecks!$B$3+1))-MONTH($C26))-1)/(($D26="Monthly")+3*($D26="Quarterly")+12*($D26="Yearly")))+1+(MOD(((YEAR((Paychecks!$B$3+1))-YEAR($C26))*12+MONTH((Paychecks!$B$3+1))-MONTH($C26)),(($D26="Monthly")+3*($D26="Quarterly")+12*($D26="Yearly")))=0)*(EDATE($C26,((YEAR((Paychecks!$B$3+1))-YEAR($C26))*12+MONTH((Paychecks!$B$3+1))-MONTH($C26)))&lt;(Paychecks!$B$3+1)))-IF(((YEAR(Paychecks!$A$3)-YEAR($C26))*12+MONTH(Paychecks!$A$3)-MONTH($C26))&lt;0,0,INT((((YEAR(Paychecks!$A$3)-YEAR($C26))*12+MONTH(Paychecks!$A$3)-MONTH($C26))-1)/(($D26="Monthly")+3*($D26="Quarterly")+12*($D26="Yearly")))+1+(MOD(((YEAR(Paychecks!$A$3)-YEAR($C26))*12+MONTH(Paychecks!$A$3)-MONTH($C26)),(($D26="Monthly")+3*($D26="Quarterly")+12*($D26="Yearly")))=0)*(EDATE($C26,((YEAR(Paychecks!$A$3)-YEAR($C26))*12+MONTH(Paychecks!$A$3)-MONTH($C26)))&lt;Paychecks!$A$3)),($C26&gt;=Paychecks!$A$3)*($C26&lt;=Paychecks!$B$3))))</f>
      </c>
      <c r="M26" s="14">
        <f>IF(OR($A26="",$C26=""),0,IF((7*($D26="Weekly")+14*($D26="Every 2 weeks"))&gt;0,MAX(0,-INT(($C26-(Paychecks!$B$4+1))/(7*($D26="Weekly")+14*($D26="Every 2 weeks")))-MAX(0,-INT(($C26-Paychecks!$A$4)/(7*($D26="Weekly")+14*($D26="Every 2 weeks"))))),IF((($D26="Monthly")+3*($D26="Quarterly")+12*($D26="Yearly"))&gt;0,IF(((YEAR((Paychecks!$B$4+1))-YEAR($C26))*12+MONTH((Paychecks!$B$4+1))-MONTH($C26))&lt;0,0,INT((((YEAR((Paychecks!$B$4+1))-YEAR($C26))*12+MONTH((Paychecks!$B$4+1))-MONTH($C26))-1)/(($D26="Monthly")+3*($D26="Quarterly")+12*($D26="Yearly")))+1+(MOD(((YEAR((Paychecks!$B$4+1))-YEAR($C26))*12+MONTH((Paychecks!$B$4+1))-MONTH($C26)),(($D26="Monthly")+3*($D26="Quarterly")+12*($D26="Yearly")))=0)*(EDATE($C26,((YEAR((Paychecks!$B$4+1))-YEAR($C26))*12+MONTH((Paychecks!$B$4+1))-MONTH($C26)))&lt;(Paychecks!$B$4+1)))-IF(((YEAR(Paychecks!$A$4)-YEAR($C26))*12+MONTH(Paychecks!$A$4)-MONTH($C26))&lt;0,0,INT((((YEAR(Paychecks!$A$4)-YEAR($C26))*12+MONTH(Paychecks!$A$4)-MONTH($C26))-1)/(($D26="Monthly")+3*($D26="Quarterly")+12*($D26="Yearly")))+1+(MOD(((YEAR(Paychecks!$A$4)-YEAR($C26))*12+MONTH(Paychecks!$A$4)-MONTH($C26)),(($D26="Monthly")+3*($D26="Quarterly")+12*($D26="Yearly")))=0)*(EDATE($C26,((YEAR(Paychecks!$A$4)-YEAR($C26))*12+MONTH(Paychecks!$A$4)-MONTH($C26)))&lt;Paychecks!$A$4)),($C26&gt;=Paychecks!$A$4)*($C26&lt;=Paychecks!$B$4))))</f>
      </c>
      <c r="N26" s="14">
        <f>IF(OR($A26="",$C26=""),0,IF((7*($D26="Weekly")+14*($D26="Every 2 weeks"))&gt;0,MAX(0,-INT(($C26-(Paychecks!$B$5+1))/(7*($D26="Weekly")+14*($D26="Every 2 weeks")))-MAX(0,-INT(($C26-Paychecks!$A$5)/(7*($D26="Weekly")+14*($D26="Every 2 weeks"))))),IF((($D26="Monthly")+3*($D26="Quarterly")+12*($D26="Yearly"))&gt;0,IF(((YEAR((Paychecks!$B$5+1))-YEAR($C26))*12+MONTH((Paychecks!$B$5+1))-MONTH($C26))&lt;0,0,INT((((YEAR((Paychecks!$B$5+1))-YEAR($C26))*12+MONTH((Paychecks!$B$5+1))-MONTH($C26))-1)/(($D26="Monthly")+3*($D26="Quarterly")+12*($D26="Yearly")))+1+(MOD(((YEAR((Paychecks!$B$5+1))-YEAR($C26))*12+MONTH((Paychecks!$B$5+1))-MONTH($C26)),(($D26="Monthly")+3*($D26="Quarterly")+12*($D26="Yearly")))=0)*(EDATE($C26,((YEAR((Paychecks!$B$5+1))-YEAR($C26))*12+MONTH((Paychecks!$B$5+1))-MONTH($C26)))&lt;(Paychecks!$B$5+1)))-IF(((YEAR(Paychecks!$A$5)-YEAR($C26))*12+MONTH(Paychecks!$A$5)-MONTH($C26))&lt;0,0,INT((((YEAR(Paychecks!$A$5)-YEAR($C26))*12+MONTH(Paychecks!$A$5)-MONTH($C26))-1)/(($D26="Monthly")+3*($D26="Quarterly")+12*($D26="Yearly")))+1+(MOD(((YEAR(Paychecks!$A$5)-YEAR($C26))*12+MONTH(Paychecks!$A$5)-MONTH($C26)),(($D26="Monthly")+3*($D26="Quarterly")+12*($D26="Yearly")))=0)*(EDATE($C26,((YEAR(Paychecks!$A$5)-YEAR($C26))*12+MONTH(Paychecks!$A$5)-MONTH($C26)))&lt;Paychecks!$A$5)),($C26&gt;=Paychecks!$A$5)*($C26&lt;=Paychecks!$B$5))))</f>
      </c>
      <c r="O26" s="14">
        <f>IF(OR($A26="",$C26=""),0,IF((7*($D26="Weekly")+14*($D26="Every 2 weeks"))&gt;0,MAX(0,-INT(($C26-(Paychecks!$B$6+1))/(7*($D26="Weekly")+14*($D26="Every 2 weeks")))-MAX(0,-INT(($C26-Paychecks!$A$6)/(7*($D26="Weekly")+14*($D26="Every 2 weeks"))))),IF((($D26="Monthly")+3*($D26="Quarterly")+12*($D26="Yearly"))&gt;0,IF(((YEAR((Paychecks!$B$6+1))-YEAR($C26))*12+MONTH((Paychecks!$B$6+1))-MONTH($C26))&lt;0,0,INT((((YEAR((Paychecks!$B$6+1))-YEAR($C26))*12+MONTH((Paychecks!$B$6+1))-MONTH($C26))-1)/(($D26="Monthly")+3*($D26="Quarterly")+12*($D26="Yearly")))+1+(MOD(((YEAR((Paychecks!$B$6+1))-YEAR($C26))*12+MONTH((Paychecks!$B$6+1))-MONTH($C26)),(($D26="Monthly")+3*($D26="Quarterly")+12*($D26="Yearly")))=0)*(EDATE($C26,((YEAR((Paychecks!$B$6+1))-YEAR($C26))*12+MONTH((Paychecks!$B$6+1))-MONTH($C26)))&lt;(Paychecks!$B$6+1)))-IF(((YEAR(Paychecks!$A$6)-YEAR($C26))*12+MONTH(Paychecks!$A$6)-MONTH($C26))&lt;0,0,INT((((YEAR(Paychecks!$A$6)-YEAR($C26))*12+MONTH(Paychecks!$A$6)-MONTH($C26))-1)/(($D26="Monthly")+3*($D26="Quarterly")+12*($D26="Yearly")))+1+(MOD(((YEAR(Paychecks!$A$6)-YEAR($C26))*12+MONTH(Paychecks!$A$6)-MONTH($C26)),(($D26="Monthly")+3*($D26="Quarterly")+12*($D26="Yearly")))=0)*(EDATE($C26,((YEAR(Paychecks!$A$6)-YEAR($C26))*12+MONTH(Paychecks!$A$6)-MONTH($C26)))&lt;Paychecks!$A$6)),($C26&gt;=Paychecks!$A$6)*($C26&lt;=Paychecks!$B$6))))</f>
      </c>
      <c r="P26" s="14">
        <f>IF(OR($A26="",$C26=""),0,IF((7*($D26="Weekly")+14*($D26="Every 2 weeks"))&gt;0,MAX(0,-INT(($C26-(Paychecks!$B$7+1))/(7*($D26="Weekly")+14*($D26="Every 2 weeks")))-MAX(0,-INT(($C26-Paychecks!$A$7)/(7*($D26="Weekly")+14*($D26="Every 2 weeks"))))),IF((($D26="Monthly")+3*($D26="Quarterly")+12*($D26="Yearly"))&gt;0,IF(((YEAR((Paychecks!$B$7+1))-YEAR($C26))*12+MONTH((Paychecks!$B$7+1))-MONTH($C26))&lt;0,0,INT((((YEAR((Paychecks!$B$7+1))-YEAR($C26))*12+MONTH((Paychecks!$B$7+1))-MONTH($C26))-1)/(($D26="Monthly")+3*($D26="Quarterly")+12*($D26="Yearly")))+1+(MOD(((YEAR((Paychecks!$B$7+1))-YEAR($C26))*12+MONTH((Paychecks!$B$7+1))-MONTH($C26)),(($D26="Monthly")+3*($D26="Quarterly")+12*($D26="Yearly")))=0)*(EDATE($C26,((YEAR((Paychecks!$B$7+1))-YEAR($C26))*12+MONTH((Paychecks!$B$7+1))-MONTH($C26)))&lt;(Paychecks!$B$7+1)))-IF(((YEAR(Paychecks!$A$7)-YEAR($C26))*12+MONTH(Paychecks!$A$7)-MONTH($C26))&lt;0,0,INT((((YEAR(Paychecks!$A$7)-YEAR($C26))*12+MONTH(Paychecks!$A$7)-MONTH($C26))-1)/(($D26="Monthly")+3*($D26="Quarterly")+12*($D26="Yearly")))+1+(MOD(((YEAR(Paychecks!$A$7)-YEAR($C26))*12+MONTH(Paychecks!$A$7)-MONTH($C26)),(($D26="Monthly")+3*($D26="Quarterly")+12*($D26="Yearly")))=0)*(EDATE($C26,((YEAR(Paychecks!$A$7)-YEAR($C26))*12+MONTH(Paychecks!$A$7)-MONTH($C26)))&lt;Paychecks!$A$7)),($C26&gt;=Paychecks!$A$7)*($C26&lt;=Paychecks!$B$7))))</f>
      </c>
      <c r="Q26" s="14">
        <f>IF(OR($A26="",$C26=""),0,IF((7*($D26="Weekly")+14*($D26="Every 2 weeks"))&gt;0,MAX(0,-INT(($C26-(Paychecks!$B$8+1))/(7*($D26="Weekly")+14*($D26="Every 2 weeks")))-MAX(0,-INT(($C26-Paychecks!$A$8)/(7*($D26="Weekly")+14*($D26="Every 2 weeks"))))),IF((($D26="Monthly")+3*($D26="Quarterly")+12*($D26="Yearly"))&gt;0,IF(((YEAR((Paychecks!$B$8+1))-YEAR($C26))*12+MONTH((Paychecks!$B$8+1))-MONTH($C26))&lt;0,0,INT((((YEAR((Paychecks!$B$8+1))-YEAR($C26))*12+MONTH((Paychecks!$B$8+1))-MONTH($C26))-1)/(($D26="Monthly")+3*($D26="Quarterly")+12*($D26="Yearly")))+1+(MOD(((YEAR((Paychecks!$B$8+1))-YEAR($C26))*12+MONTH((Paychecks!$B$8+1))-MONTH($C26)),(($D26="Monthly")+3*($D26="Quarterly")+12*($D26="Yearly")))=0)*(EDATE($C26,((YEAR((Paychecks!$B$8+1))-YEAR($C26))*12+MONTH((Paychecks!$B$8+1))-MONTH($C26)))&lt;(Paychecks!$B$8+1)))-IF(((YEAR(Paychecks!$A$8)-YEAR($C26))*12+MONTH(Paychecks!$A$8)-MONTH($C26))&lt;0,0,INT((((YEAR(Paychecks!$A$8)-YEAR($C26))*12+MONTH(Paychecks!$A$8)-MONTH($C26))-1)/(($D26="Monthly")+3*($D26="Quarterly")+12*($D26="Yearly")))+1+(MOD(((YEAR(Paychecks!$A$8)-YEAR($C26))*12+MONTH(Paychecks!$A$8)-MONTH($C26)),(($D26="Monthly")+3*($D26="Quarterly")+12*($D26="Yearly")))=0)*(EDATE($C26,((YEAR(Paychecks!$A$8)-YEAR($C26))*12+MONTH(Paychecks!$A$8)-MONTH($C26)))&lt;Paychecks!$A$8)),($C26&gt;=Paychecks!$A$8)*($C26&lt;=Paychecks!$B$8))))</f>
      </c>
      <c r="R26" s="14">
        <f>IF(OR($A26="",$C26=""),0,IF((7*($D26="Weekly")+14*($D26="Every 2 weeks"))&gt;0,MAX(0,-INT(($C26-(Paychecks!$B$9+1))/(7*($D26="Weekly")+14*($D26="Every 2 weeks")))-MAX(0,-INT(($C26-Paychecks!$A$9)/(7*($D26="Weekly")+14*($D26="Every 2 weeks"))))),IF((($D26="Monthly")+3*($D26="Quarterly")+12*($D26="Yearly"))&gt;0,IF(((YEAR((Paychecks!$B$9+1))-YEAR($C26))*12+MONTH((Paychecks!$B$9+1))-MONTH($C26))&lt;0,0,INT((((YEAR((Paychecks!$B$9+1))-YEAR($C26))*12+MONTH((Paychecks!$B$9+1))-MONTH($C26))-1)/(($D26="Monthly")+3*($D26="Quarterly")+12*($D26="Yearly")))+1+(MOD(((YEAR((Paychecks!$B$9+1))-YEAR($C26))*12+MONTH((Paychecks!$B$9+1))-MONTH($C26)),(($D26="Monthly")+3*($D26="Quarterly")+12*($D26="Yearly")))=0)*(EDATE($C26,((YEAR((Paychecks!$B$9+1))-YEAR($C26))*12+MONTH((Paychecks!$B$9+1))-MONTH($C26)))&lt;(Paychecks!$B$9+1)))-IF(((YEAR(Paychecks!$A$9)-YEAR($C26))*12+MONTH(Paychecks!$A$9)-MONTH($C26))&lt;0,0,INT((((YEAR(Paychecks!$A$9)-YEAR($C26))*12+MONTH(Paychecks!$A$9)-MONTH($C26))-1)/(($D26="Monthly")+3*($D26="Quarterly")+12*($D26="Yearly")))+1+(MOD(((YEAR(Paychecks!$A$9)-YEAR($C26))*12+MONTH(Paychecks!$A$9)-MONTH($C26)),(($D26="Monthly")+3*($D26="Quarterly")+12*($D26="Yearly")))=0)*(EDATE($C26,((YEAR(Paychecks!$A$9)-YEAR($C26))*12+MONTH(Paychecks!$A$9)-MONTH($C26)))&lt;Paychecks!$A$9)),($C26&gt;=Paychecks!$A$9)*($C26&lt;=Paychecks!$B$9))))</f>
      </c>
    </row>
    <row r="27" spans="1:18" x14ac:dyDescent="0.25">
      <c r="A27" s="2"/>
      <c r="B27" s="11"/>
      <c r="C27" s="9"/>
      <c r="D27" s="2"/>
      <c r="E27" s="2"/>
      <c r="F27" s="2"/>
      <c r="G27" s="2">
        <f>IF(A27="","",IF(F27="Yes","Paid",IF(C27&lt;TODAY(),"Overdue",IF(C27-TODAY()&lt;=HeadsUp,"Due soon",IF(E27="Yes","Autopay","Upcoming")))))</f>
      </c>
      <c r="H27" s="2">
        <f>IF(OR(A27="",F27="Yes"),"",C27-TODAY())</f>
      </c>
      <c r="I27" s="9">
        <f>IF(OR(A27="",C27=""),"",IF(OR(C27&lt;Paychecks!$A$2,C27&gt;Paychecks!$B$9),"",INDEX(Paychecks!$A$2:$A$9,MATCH(C27,Paychecks!$A$2:$A$9,1))))</f>
      </c>
      <c r="J27" s="2"/>
      <c r="K27" s="14">
        <f>IF(OR($A27="",$C27=""),0,IF((7*($D27="Weekly")+14*($D27="Every 2 weeks"))&gt;0,MAX(0,-INT(($C27-(Paychecks!$B$2+1))/(7*($D27="Weekly")+14*($D27="Every 2 weeks")))-MAX(0,-INT(($C27-Paychecks!$A$2)/(7*($D27="Weekly")+14*($D27="Every 2 weeks"))))),IF((($D27="Monthly")+3*($D27="Quarterly")+12*($D27="Yearly"))&gt;0,IF(((YEAR((Paychecks!$B$2+1))-YEAR($C27))*12+MONTH((Paychecks!$B$2+1))-MONTH($C27))&lt;0,0,INT((((YEAR((Paychecks!$B$2+1))-YEAR($C27))*12+MONTH((Paychecks!$B$2+1))-MONTH($C27))-1)/(($D27="Monthly")+3*($D27="Quarterly")+12*($D27="Yearly")))+1+(MOD(((YEAR((Paychecks!$B$2+1))-YEAR($C27))*12+MONTH((Paychecks!$B$2+1))-MONTH($C27)),(($D27="Monthly")+3*($D27="Quarterly")+12*($D27="Yearly")))=0)*(EDATE($C27,((YEAR((Paychecks!$B$2+1))-YEAR($C27))*12+MONTH((Paychecks!$B$2+1))-MONTH($C27)))&lt;(Paychecks!$B$2+1)))-IF(((YEAR(Paychecks!$A$2)-YEAR($C27))*12+MONTH(Paychecks!$A$2)-MONTH($C27))&lt;0,0,INT((((YEAR(Paychecks!$A$2)-YEAR($C27))*12+MONTH(Paychecks!$A$2)-MONTH($C27))-1)/(($D27="Monthly")+3*($D27="Quarterly")+12*($D27="Yearly")))+1+(MOD(((YEAR(Paychecks!$A$2)-YEAR($C27))*12+MONTH(Paychecks!$A$2)-MONTH($C27)),(($D27="Monthly")+3*($D27="Quarterly")+12*($D27="Yearly")))=0)*(EDATE($C27,((YEAR(Paychecks!$A$2)-YEAR($C27))*12+MONTH(Paychecks!$A$2)-MONTH($C27)))&lt;Paychecks!$A$2)),($C27&gt;=Paychecks!$A$2)*($C27&lt;=Paychecks!$B$2))))</f>
      </c>
      <c r="L27" s="14">
        <f>IF(OR($A27="",$C27=""),0,IF((7*($D27="Weekly")+14*($D27="Every 2 weeks"))&gt;0,MAX(0,-INT(($C27-(Paychecks!$B$3+1))/(7*($D27="Weekly")+14*($D27="Every 2 weeks")))-MAX(0,-INT(($C27-Paychecks!$A$3)/(7*($D27="Weekly")+14*($D27="Every 2 weeks"))))),IF((($D27="Monthly")+3*($D27="Quarterly")+12*($D27="Yearly"))&gt;0,IF(((YEAR((Paychecks!$B$3+1))-YEAR($C27))*12+MONTH((Paychecks!$B$3+1))-MONTH($C27))&lt;0,0,INT((((YEAR((Paychecks!$B$3+1))-YEAR($C27))*12+MONTH((Paychecks!$B$3+1))-MONTH($C27))-1)/(($D27="Monthly")+3*($D27="Quarterly")+12*($D27="Yearly")))+1+(MOD(((YEAR((Paychecks!$B$3+1))-YEAR($C27))*12+MONTH((Paychecks!$B$3+1))-MONTH($C27)),(($D27="Monthly")+3*($D27="Quarterly")+12*($D27="Yearly")))=0)*(EDATE($C27,((YEAR((Paychecks!$B$3+1))-YEAR($C27))*12+MONTH((Paychecks!$B$3+1))-MONTH($C27)))&lt;(Paychecks!$B$3+1)))-IF(((YEAR(Paychecks!$A$3)-YEAR($C27))*12+MONTH(Paychecks!$A$3)-MONTH($C27))&lt;0,0,INT((((YEAR(Paychecks!$A$3)-YEAR($C27))*12+MONTH(Paychecks!$A$3)-MONTH($C27))-1)/(($D27="Monthly")+3*($D27="Quarterly")+12*($D27="Yearly")))+1+(MOD(((YEAR(Paychecks!$A$3)-YEAR($C27))*12+MONTH(Paychecks!$A$3)-MONTH($C27)),(($D27="Monthly")+3*($D27="Quarterly")+12*($D27="Yearly")))=0)*(EDATE($C27,((YEAR(Paychecks!$A$3)-YEAR($C27))*12+MONTH(Paychecks!$A$3)-MONTH($C27)))&lt;Paychecks!$A$3)),($C27&gt;=Paychecks!$A$3)*($C27&lt;=Paychecks!$B$3))))</f>
      </c>
      <c r="M27" s="14">
        <f>IF(OR($A27="",$C27=""),0,IF((7*($D27="Weekly")+14*($D27="Every 2 weeks"))&gt;0,MAX(0,-INT(($C27-(Paychecks!$B$4+1))/(7*($D27="Weekly")+14*($D27="Every 2 weeks")))-MAX(0,-INT(($C27-Paychecks!$A$4)/(7*($D27="Weekly")+14*($D27="Every 2 weeks"))))),IF((($D27="Monthly")+3*($D27="Quarterly")+12*($D27="Yearly"))&gt;0,IF(((YEAR((Paychecks!$B$4+1))-YEAR($C27))*12+MONTH((Paychecks!$B$4+1))-MONTH($C27))&lt;0,0,INT((((YEAR((Paychecks!$B$4+1))-YEAR($C27))*12+MONTH((Paychecks!$B$4+1))-MONTH($C27))-1)/(($D27="Monthly")+3*($D27="Quarterly")+12*($D27="Yearly")))+1+(MOD(((YEAR((Paychecks!$B$4+1))-YEAR($C27))*12+MONTH((Paychecks!$B$4+1))-MONTH($C27)),(($D27="Monthly")+3*($D27="Quarterly")+12*($D27="Yearly")))=0)*(EDATE($C27,((YEAR((Paychecks!$B$4+1))-YEAR($C27))*12+MONTH((Paychecks!$B$4+1))-MONTH($C27)))&lt;(Paychecks!$B$4+1)))-IF(((YEAR(Paychecks!$A$4)-YEAR($C27))*12+MONTH(Paychecks!$A$4)-MONTH($C27))&lt;0,0,INT((((YEAR(Paychecks!$A$4)-YEAR($C27))*12+MONTH(Paychecks!$A$4)-MONTH($C27))-1)/(($D27="Monthly")+3*($D27="Quarterly")+12*($D27="Yearly")))+1+(MOD(((YEAR(Paychecks!$A$4)-YEAR($C27))*12+MONTH(Paychecks!$A$4)-MONTH($C27)),(($D27="Monthly")+3*($D27="Quarterly")+12*($D27="Yearly")))=0)*(EDATE($C27,((YEAR(Paychecks!$A$4)-YEAR($C27))*12+MONTH(Paychecks!$A$4)-MONTH($C27)))&lt;Paychecks!$A$4)),($C27&gt;=Paychecks!$A$4)*($C27&lt;=Paychecks!$B$4))))</f>
      </c>
      <c r="N27" s="14">
        <f>IF(OR($A27="",$C27=""),0,IF((7*($D27="Weekly")+14*($D27="Every 2 weeks"))&gt;0,MAX(0,-INT(($C27-(Paychecks!$B$5+1))/(7*($D27="Weekly")+14*($D27="Every 2 weeks")))-MAX(0,-INT(($C27-Paychecks!$A$5)/(7*($D27="Weekly")+14*($D27="Every 2 weeks"))))),IF((($D27="Monthly")+3*($D27="Quarterly")+12*($D27="Yearly"))&gt;0,IF(((YEAR((Paychecks!$B$5+1))-YEAR($C27))*12+MONTH((Paychecks!$B$5+1))-MONTH($C27))&lt;0,0,INT((((YEAR((Paychecks!$B$5+1))-YEAR($C27))*12+MONTH((Paychecks!$B$5+1))-MONTH($C27))-1)/(($D27="Monthly")+3*($D27="Quarterly")+12*($D27="Yearly")))+1+(MOD(((YEAR((Paychecks!$B$5+1))-YEAR($C27))*12+MONTH((Paychecks!$B$5+1))-MONTH($C27)),(($D27="Monthly")+3*($D27="Quarterly")+12*($D27="Yearly")))=0)*(EDATE($C27,((YEAR((Paychecks!$B$5+1))-YEAR($C27))*12+MONTH((Paychecks!$B$5+1))-MONTH($C27)))&lt;(Paychecks!$B$5+1)))-IF(((YEAR(Paychecks!$A$5)-YEAR($C27))*12+MONTH(Paychecks!$A$5)-MONTH($C27))&lt;0,0,INT((((YEAR(Paychecks!$A$5)-YEAR($C27))*12+MONTH(Paychecks!$A$5)-MONTH($C27))-1)/(($D27="Monthly")+3*($D27="Quarterly")+12*($D27="Yearly")))+1+(MOD(((YEAR(Paychecks!$A$5)-YEAR($C27))*12+MONTH(Paychecks!$A$5)-MONTH($C27)),(($D27="Monthly")+3*($D27="Quarterly")+12*($D27="Yearly")))=0)*(EDATE($C27,((YEAR(Paychecks!$A$5)-YEAR($C27))*12+MONTH(Paychecks!$A$5)-MONTH($C27)))&lt;Paychecks!$A$5)),($C27&gt;=Paychecks!$A$5)*($C27&lt;=Paychecks!$B$5))))</f>
      </c>
      <c r="O27" s="14">
        <f>IF(OR($A27="",$C27=""),0,IF((7*($D27="Weekly")+14*($D27="Every 2 weeks"))&gt;0,MAX(0,-INT(($C27-(Paychecks!$B$6+1))/(7*($D27="Weekly")+14*($D27="Every 2 weeks")))-MAX(0,-INT(($C27-Paychecks!$A$6)/(7*($D27="Weekly")+14*($D27="Every 2 weeks"))))),IF((($D27="Monthly")+3*($D27="Quarterly")+12*($D27="Yearly"))&gt;0,IF(((YEAR((Paychecks!$B$6+1))-YEAR($C27))*12+MONTH((Paychecks!$B$6+1))-MONTH($C27))&lt;0,0,INT((((YEAR((Paychecks!$B$6+1))-YEAR($C27))*12+MONTH((Paychecks!$B$6+1))-MONTH($C27))-1)/(($D27="Monthly")+3*($D27="Quarterly")+12*($D27="Yearly")))+1+(MOD(((YEAR((Paychecks!$B$6+1))-YEAR($C27))*12+MONTH((Paychecks!$B$6+1))-MONTH($C27)),(($D27="Monthly")+3*($D27="Quarterly")+12*($D27="Yearly")))=0)*(EDATE($C27,((YEAR((Paychecks!$B$6+1))-YEAR($C27))*12+MONTH((Paychecks!$B$6+1))-MONTH($C27)))&lt;(Paychecks!$B$6+1)))-IF(((YEAR(Paychecks!$A$6)-YEAR($C27))*12+MONTH(Paychecks!$A$6)-MONTH($C27))&lt;0,0,INT((((YEAR(Paychecks!$A$6)-YEAR($C27))*12+MONTH(Paychecks!$A$6)-MONTH($C27))-1)/(($D27="Monthly")+3*($D27="Quarterly")+12*($D27="Yearly")))+1+(MOD(((YEAR(Paychecks!$A$6)-YEAR($C27))*12+MONTH(Paychecks!$A$6)-MONTH($C27)),(($D27="Monthly")+3*($D27="Quarterly")+12*($D27="Yearly")))=0)*(EDATE($C27,((YEAR(Paychecks!$A$6)-YEAR($C27))*12+MONTH(Paychecks!$A$6)-MONTH($C27)))&lt;Paychecks!$A$6)),($C27&gt;=Paychecks!$A$6)*($C27&lt;=Paychecks!$B$6))))</f>
      </c>
      <c r="P27" s="14">
        <f>IF(OR($A27="",$C27=""),0,IF((7*($D27="Weekly")+14*($D27="Every 2 weeks"))&gt;0,MAX(0,-INT(($C27-(Paychecks!$B$7+1))/(7*($D27="Weekly")+14*($D27="Every 2 weeks")))-MAX(0,-INT(($C27-Paychecks!$A$7)/(7*($D27="Weekly")+14*($D27="Every 2 weeks"))))),IF((($D27="Monthly")+3*($D27="Quarterly")+12*($D27="Yearly"))&gt;0,IF(((YEAR((Paychecks!$B$7+1))-YEAR($C27))*12+MONTH((Paychecks!$B$7+1))-MONTH($C27))&lt;0,0,INT((((YEAR((Paychecks!$B$7+1))-YEAR($C27))*12+MONTH((Paychecks!$B$7+1))-MONTH($C27))-1)/(($D27="Monthly")+3*($D27="Quarterly")+12*($D27="Yearly")))+1+(MOD(((YEAR((Paychecks!$B$7+1))-YEAR($C27))*12+MONTH((Paychecks!$B$7+1))-MONTH($C27)),(($D27="Monthly")+3*($D27="Quarterly")+12*($D27="Yearly")))=0)*(EDATE($C27,((YEAR((Paychecks!$B$7+1))-YEAR($C27))*12+MONTH((Paychecks!$B$7+1))-MONTH($C27)))&lt;(Paychecks!$B$7+1)))-IF(((YEAR(Paychecks!$A$7)-YEAR($C27))*12+MONTH(Paychecks!$A$7)-MONTH($C27))&lt;0,0,INT((((YEAR(Paychecks!$A$7)-YEAR($C27))*12+MONTH(Paychecks!$A$7)-MONTH($C27))-1)/(($D27="Monthly")+3*($D27="Quarterly")+12*($D27="Yearly")))+1+(MOD(((YEAR(Paychecks!$A$7)-YEAR($C27))*12+MONTH(Paychecks!$A$7)-MONTH($C27)),(($D27="Monthly")+3*($D27="Quarterly")+12*($D27="Yearly")))=0)*(EDATE($C27,((YEAR(Paychecks!$A$7)-YEAR($C27))*12+MONTH(Paychecks!$A$7)-MONTH($C27)))&lt;Paychecks!$A$7)),($C27&gt;=Paychecks!$A$7)*($C27&lt;=Paychecks!$B$7))))</f>
      </c>
      <c r="Q27" s="14">
        <f>IF(OR($A27="",$C27=""),0,IF((7*($D27="Weekly")+14*($D27="Every 2 weeks"))&gt;0,MAX(0,-INT(($C27-(Paychecks!$B$8+1))/(7*($D27="Weekly")+14*($D27="Every 2 weeks")))-MAX(0,-INT(($C27-Paychecks!$A$8)/(7*($D27="Weekly")+14*($D27="Every 2 weeks"))))),IF((($D27="Monthly")+3*($D27="Quarterly")+12*($D27="Yearly"))&gt;0,IF(((YEAR((Paychecks!$B$8+1))-YEAR($C27))*12+MONTH((Paychecks!$B$8+1))-MONTH($C27))&lt;0,0,INT((((YEAR((Paychecks!$B$8+1))-YEAR($C27))*12+MONTH((Paychecks!$B$8+1))-MONTH($C27))-1)/(($D27="Monthly")+3*($D27="Quarterly")+12*($D27="Yearly")))+1+(MOD(((YEAR((Paychecks!$B$8+1))-YEAR($C27))*12+MONTH((Paychecks!$B$8+1))-MONTH($C27)),(($D27="Monthly")+3*($D27="Quarterly")+12*($D27="Yearly")))=0)*(EDATE($C27,((YEAR((Paychecks!$B$8+1))-YEAR($C27))*12+MONTH((Paychecks!$B$8+1))-MONTH($C27)))&lt;(Paychecks!$B$8+1)))-IF(((YEAR(Paychecks!$A$8)-YEAR($C27))*12+MONTH(Paychecks!$A$8)-MONTH($C27))&lt;0,0,INT((((YEAR(Paychecks!$A$8)-YEAR($C27))*12+MONTH(Paychecks!$A$8)-MONTH($C27))-1)/(($D27="Monthly")+3*($D27="Quarterly")+12*($D27="Yearly")))+1+(MOD(((YEAR(Paychecks!$A$8)-YEAR($C27))*12+MONTH(Paychecks!$A$8)-MONTH($C27)),(($D27="Monthly")+3*($D27="Quarterly")+12*($D27="Yearly")))=0)*(EDATE($C27,((YEAR(Paychecks!$A$8)-YEAR($C27))*12+MONTH(Paychecks!$A$8)-MONTH($C27)))&lt;Paychecks!$A$8)),($C27&gt;=Paychecks!$A$8)*($C27&lt;=Paychecks!$B$8))))</f>
      </c>
      <c r="R27" s="14">
        <f>IF(OR($A27="",$C27=""),0,IF((7*($D27="Weekly")+14*($D27="Every 2 weeks"))&gt;0,MAX(0,-INT(($C27-(Paychecks!$B$9+1))/(7*($D27="Weekly")+14*($D27="Every 2 weeks")))-MAX(0,-INT(($C27-Paychecks!$A$9)/(7*($D27="Weekly")+14*($D27="Every 2 weeks"))))),IF((($D27="Monthly")+3*($D27="Quarterly")+12*($D27="Yearly"))&gt;0,IF(((YEAR((Paychecks!$B$9+1))-YEAR($C27))*12+MONTH((Paychecks!$B$9+1))-MONTH($C27))&lt;0,0,INT((((YEAR((Paychecks!$B$9+1))-YEAR($C27))*12+MONTH((Paychecks!$B$9+1))-MONTH($C27))-1)/(($D27="Monthly")+3*($D27="Quarterly")+12*($D27="Yearly")))+1+(MOD(((YEAR((Paychecks!$B$9+1))-YEAR($C27))*12+MONTH((Paychecks!$B$9+1))-MONTH($C27)),(($D27="Monthly")+3*($D27="Quarterly")+12*($D27="Yearly")))=0)*(EDATE($C27,((YEAR((Paychecks!$B$9+1))-YEAR($C27))*12+MONTH((Paychecks!$B$9+1))-MONTH($C27)))&lt;(Paychecks!$B$9+1)))-IF(((YEAR(Paychecks!$A$9)-YEAR($C27))*12+MONTH(Paychecks!$A$9)-MONTH($C27))&lt;0,0,INT((((YEAR(Paychecks!$A$9)-YEAR($C27))*12+MONTH(Paychecks!$A$9)-MONTH($C27))-1)/(($D27="Monthly")+3*($D27="Quarterly")+12*($D27="Yearly")))+1+(MOD(((YEAR(Paychecks!$A$9)-YEAR($C27))*12+MONTH(Paychecks!$A$9)-MONTH($C27)),(($D27="Monthly")+3*($D27="Quarterly")+12*($D27="Yearly")))=0)*(EDATE($C27,((YEAR(Paychecks!$A$9)-YEAR($C27))*12+MONTH(Paychecks!$A$9)-MONTH($C27)))&lt;Paychecks!$A$9)),($C27&gt;=Paychecks!$A$9)*($C27&lt;=Paychecks!$B$9))))</f>
      </c>
    </row>
    <row r="28" spans="1:18" x14ac:dyDescent="0.25">
      <c r="A28" s="2"/>
      <c r="B28" s="11"/>
      <c r="C28" s="9"/>
      <c r="D28" s="2"/>
      <c r="E28" s="2"/>
      <c r="F28" s="2"/>
      <c r="G28" s="2">
        <f>IF(A28="","",IF(F28="Yes","Paid",IF(C28&lt;TODAY(),"Overdue",IF(C28-TODAY()&lt;=HeadsUp,"Due soon",IF(E28="Yes","Autopay","Upcoming")))))</f>
      </c>
      <c r="H28" s="2">
        <f>IF(OR(A28="",F28="Yes"),"",C28-TODAY())</f>
      </c>
      <c r="I28" s="9">
        <f>IF(OR(A28="",C28=""),"",IF(OR(C28&lt;Paychecks!$A$2,C28&gt;Paychecks!$B$9),"",INDEX(Paychecks!$A$2:$A$9,MATCH(C28,Paychecks!$A$2:$A$9,1))))</f>
      </c>
      <c r="J28" s="2"/>
      <c r="K28" s="14">
        <f>IF(OR($A28="",$C28=""),0,IF((7*($D28="Weekly")+14*($D28="Every 2 weeks"))&gt;0,MAX(0,-INT(($C28-(Paychecks!$B$2+1))/(7*($D28="Weekly")+14*($D28="Every 2 weeks")))-MAX(0,-INT(($C28-Paychecks!$A$2)/(7*($D28="Weekly")+14*($D28="Every 2 weeks"))))),IF((($D28="Monthly")+3*($D28="Quarterly")+12*($D28="Yearly"))&gt;0,IF(((YEAR((Paychecks!$B$2+1))-YEAR($C28))*12+MONTH((Paychecks!$B$2+1))-MONTH($C28))&lt;0,0,INT((((YEAR((Paychecks!$B$2+1))-YEAR($C28))*12+MONTH((Paychecks!$B$2+1))-MONTH($C28))-1)/(($D28="Monthly")+3*($D28="Quarterly")+12*($D28="Yearly")))+1+(MOD(((YEAR((Paychecks!$B$2+1))-YEAR($C28))*12+MONTH((Paychecks!$B$2+1))-MONTH($C28)),(($D28="Monthly")+3*($D28="Quarterly")+12*($D28="Yearly")))=0)*(EDATE($C28,((YEAR((Paychecks!$B$2+1))-YEAR($C28))*12+MONTH((Paychecks!$B$2+1))-MONTH($C28)))&lt;(Paychecks!$B$2+1)))-IF(((YEAR(Paychecks!$A$2)-YEAR($C28))*12+MONTH(Paychecks!$A$2)-MONTH($C28))&lt;0,0,INT((((YEAR(Paychecks!$A$2)-YEAR($C28))*12+MONTH(Paychecks!$A$2)-MONTH($C28))-1)/(($D28="Monthly")+3*($D28="Quarterly")+12*($D28="Yearly")))+1+(MOD(((YEAR(Paychecks!$A$2)-YEAR($C28))*12+MONTH(Paychecks!$A$2)-MONTH($C28)),(($D28="Monthly")+3*($D28="Quarterly")+12*($D28="Yearly")))=0)*(EDATE($C28,((YEAR(Paychecks!$A$2)-YEAR($C28))*12+MONTH(Paychecks!$A$2)-MONTH($C28)))&lt;Paychecks!$A$2)),($C28&gt;=Paychecks!$A$2)*($C28&lt;=Paychecks!$B$2))))</f>
      </c>
      <c r="L28" s="14">
        <f>IF(OR($A28="",$C28=""),0,IF((7*($D28="Weekly")+14*($D28="Every 2 weeks"))&gt;0,MAX(0,-INT(($C28-(Paychecks!$B$3+1))/(7*($D28="Weekly")+14*($D28="Every 2 weeks")))-MAX(0,-INT(($C28-Paychecks!$A$3)/(7*($D28="Weekly")+14*($D28="Every 2 weeks"))))),IF((($D28="Monthly")+3*($D28="Quarterly")+12*($D28="Yearly"))&gt;0,IF(((YEAR((Paychecks!$B$3+1))-YEAR($C28))*12+MONTH((Paychecks!$B$3+1))-MONTH($C28))&lt;0,0,INT((((YEAR((Paychecks!$B$3+1))-YEAR($C28))*12+MONTH((Paychecks!$B$3+1))-MONTH($C28))-1)/(($D28="Monthly")+3*($D28="Quarterly")+12*($D28="Yearly")))+1+(MOD(((YEAR((Paychecks!$B$3+1))-YEAR($C28))*12+MONTH((Paychecks!$B$3+1))-MONTH($C28)),(($D28="Monthly")+3*($D28="Quarterly")+12*($D28="Yearly")))=0)*(EDATE($C28,((YEAR((Paychecks!$B$3+1))-YEAR($C28))*12+MONTH((Paychecks!$B$3+1))-MONTH($C28)))&lt;(Paychecks!$B$3+1)))-IF(((YEAR(Paychecks!$A$3)-YEAR($C28))*12+MONTH(Paychecks!$A$3)-MONTH($C28))&lt;0,0,INT((((YEAR(Paychecks!$A$3)-YEAR($C28))*12+MONTH(Paychecks!$A$3)-MONTH($C28))-1)/(($D28="Monthly")+3*($D28="Quarterly")+12*($D28="Yearly")))+1+(MOD(((YEAR(Paychecks!$A$3)-YEAR($C28))*12+MONTH(Paychecks!$A$3)-MONTH($C28)),(($D28="Monthly")+3*($D28="Quarterly")+12*($D28="Yearly")))=0)*(EDATE($C28,((YEAR(Paychecks!$A$3)-YEAR($C28))*12+MONTH(Paychecks!$A$3)-MONTH($C28)))&lt;Paychecks!$A$3)),($C28&gt;=Paychecks!$A$3)*($C28&lt;=Paychecks!$B$3))))</f>
      </c>
      <c r="M28" s="14">
        <f>IF(OR($A28="",$C28=""),0,IF((7*($D28="Weekly")+14*($D28="Every 2 weeks"))&gt;0,MAX(0,-INT(($C28-(Paychecks!$B$4+1))/(7*($D28="Weekly")+14*($D28="Every 2 weeks")))-MAX(0,-INT(($C28-Paychecks!$A$4)/(7*($D28="Weekly")+14*($D28="Every 2 weeks"))))),IF((($D28="Monthly")+3*($D28="Quarterly")+12*($D28="Yearly"))&gt;0,IF(((YEAR((Paychecks!$B$4+1))-YEAR($C28))*12+MONTH((Paychecks!$B$4+1))-MONTH($C28))&lt;0,0,INT((((YEAR((Paychecks!$B$4+1))-YEAR($C28))*12+MONTH((Paychecks!$B$4+1))-MONTH($C28))-1)/(($D28="Monthly")+3*($D28="Quarterly")+12*($D28="Yearly")))+1+(MOD(((YEAR((Paychecks!$B$4+1))-YEAR($C28))*12+MONTH((Paychecks!$B$4+1))-MONTH($C28)),(($D28="Monthly")+3*($D28="Quarterly")+12*($D28="Yearly")))=0)*(EDATE($C28,((YEAR((Paychecks!$B$4+1))-YEAR($C28))*12+MONTH((Paychecks!$B$4+1))-MONTH($C28)))&lt;(Paychecks!$B$4+1)))-IF(((YEAR(Paychecks!$A$4)-YEAR($C28))*12+MONTH(Paychecks!$A$4)-MONTH($C28))&lt;0,0,INT((((YEAR(Paychecks!$A$4)-YEAR($C28))*12+MONTH(Paychecks!$A$4)-MONTH($C28))-1)/(($D28="Monthly")+3*($D28="Quarterly")+12*($D28="Yearly")))+1+(MOD(((YEAR(Paychecks!$A$4)-YEAR($C28))*12+MONTH(Paychecks!$A$4)-MONTH($C28)),(($D28="Monthly")+3*($D28="Quarterly")+12*($D28="Yearly")))=0)*(EDATE($C28,((YEAR(Paychecks!$A$4)-YEAR($C28))*12+MONTH(Paychecks!$A$4)-MONTH($C28)))&lt;Paychecks!$A$4)),($C28&gt;=Paychecks!$A$4)*($C28&lt;=Paychecks!$B$4))))</f>
      </c>
      <c r="N28" s="14">
        <f>IF(OR($A28="",$C28=""),0,IF((7*($D28="Weekly")+14*($D28="Every 2 weeks"))&gt;0,MAX(0,-INT(($C28-(Paychecks!$B$5+1))/(7*($D28="Weekly")+14*($D28="Every 2 weeks")))-MAX(0,-INT(($C28-Paychecks!$A$5)/(7*($D28="Weekly")+14*($D28="Every 2 weeks"))))),IF((($D28="Monthly")+3*($D28="Quarterly")+12*($D28="Yearly"))&gt;0,IF(((YEAR((Paychecks!$B$5+1))-YEAR($C28))*12+MONTH((Paychecks!$B$5+1))-MONTH($C28))&lt;0,0,INT((((YEAR((Paychecks!$B$5+1))-YEAR($C28))*12+MONTH((Paychecks!$B$5+1))-MONTH($C28))-1)/(($D28="Monthly")+3*($D28="Quarterly")+12*($D28="Yearly")))+1+(MOD(((YEAR((Paychecks!$B$5+1))-YEAR($C28))*12+MONTH((Paychecks!$B$5+1))-MONTH($C28)),(($D28="Monthly")+3*($D28="Quarterly")+12*($D28="Yearly")))=0)*(EDATE($C28,((YEAR((Paychecks!$B$5+1))-YEAR($C28))*12+MONTH((Paychecks!$B$5+1))-MONTH($C28)))&lt;(Paychecks!$B$5+1)))-IF(((YEAR(Paychecks!$A$5)-YEAR($C28))*12+MONTH(Paychecks!$A$5)-MONTH($C28))&lt;0,0,INT((((YEAR(Paychecks!$A$5)-YEAR($C28))*12+MONTH(Paychecks!$A$5)-MONTH($C28))-1)/(($D28="Monthly")+3*($D28="Quarterly")+12*($D28="Yearly")))+1+(MOD(((YEAR(Paychecks!$A$5)-YEAR($C28))*12+MONTH(Paychecks!$A$5)-MONTH($C28)),(($D28="Monthly")+3*($D28="Quarterly")+12*($D28="Yearly")))=0)*(EDATE($C28,((YEAR(Paychecks!$A$5)-YEAR($C28))*12+MONTH(Paychecks!$A$5)-MONTH($C28)))&lt;Paychecks!$A$5)),($C28&gt;=Paychecks!$A$5)*($C28&lt;=Paychecks!$B$5))))</f>
      </c>
      <c r="O28" s="14">
        <f>IF(OR($A28="",$C28=""),0,IF((7*($D28="Weekly")+14*($D28="Every 2 weeks"))&gt;0,MAX(0,-INT(($C28-(Paychecks!$B$6+1))/(7*($D28="Weekly")+14*($D28="Every 2 weeks")))-MAX(0,-INT(($C28-Paychecks!$A$6)/(7*($D28="Weekly")+14*($D28="Every 2 weeks"))))),IF((($D28="Monthly")+3*($D28="Quarterly")+12*($D28="Yearly"))&gt;0,IF(((YEAR((Paychecks!$B$6+1))-YEAR($C28))*12+MONTH((Paychecks!$B$6+1))-MONTH($C28))&lt;0,0,INT((((YEAR((Paychecks!$B$6+1))-YEAR($C28))*12+MONTH((Paychecks!$B$6+1))-MONTH($C28))-1)/(($D28="Monthly")+3*($D28="Quarterly")+12*($D28="Yearly")))+1+(MOD(((YEAR((Paychecks!$B$6+1))-YEAR($C28))*12+MONTH((Paychecks!$B$6+1))-MONTH($C28)),(($D28="Monthly")+3*($D28="Quarterly")+12*($D28="Yearly")))=0)*(EDATE($C28,((YEAR((Paychecks!$B$6+1))-YEAR($C28))*12+MONTH((Paychecks!$B$6+1))-MONTH($C28)))&lt;(Paychecks!$B$6+1)))-IF(((YEAR(Paychecks!$A$6)-YEAR($C28))*12+MONTH(Paychecks!$A$6)-MONTH($C28))&lt;0,0,INT((((YEAR(Paychecks!$A$6)-YEAR($C28))*12+MONTH(Paychecks!$A$6)-MONTH($C28))-1)/(($D28="Monthly")+3*($D28="Quarterly")+12*($D28="Yearly")))+1+(MOD(((YEAR(Paychecks!$A$6)-YEAR($C28))*12+MONTH(Paychecks!$A$6)-MONTH($C28)),(($D28="Monthly")+3*($D28="Quarterly")+12*($D28="Yearly")))=0)*(EDATE($C28,((YEAR(Paychecks!$A$6)-YEAR($C28))*12+MONTH(Paychecks!$A$6)-MONTH($C28)))&lt;Paychecks!$A$6)),($C28&gt;=Paychecks!$A$6)*($C28&lt;=Paychecks!$B$6))))</f>
      </c>
      <c r="P28" s="14">
        <f>IF(OR($A28="",$C28=""),0,IF((7*($D28="Weekly")+14*($D28="Every 2 weeks"))&gt;0,MAX(0,-INT(($C28-(Paychecks!$B$7+1))/(7*($D28="Weekly")+14*($D28="Every 2 weeks")))-MAX(0,-INT(($C28-Paychecks!$A$7)/(7*($D28="Weekly")+14*($D28="Every 2 weeks"))))),IF((($D28="Monthly")+3*($D28="Quarterly")+12*($D28="Yearly"))&gt;0,IF(((YEAR((Paychecks!$B$7+1))-YEAR($C28))*12+MONTH((Paychecks!$B$7+1))-MONTH($C28))&lt;0,0,INT((((YEAR((Paychecks!$B$7+1))-YEAR($C28))*12+MONTH((Paychecks!$B$7+1))-MONTH($C28))-1)/(($D28="Monthly")+3*($D28="Quarterly")+12*($D28="Yearly")))+1+(MOD(((YEAR((Paychecks!$B$7+1))-YEAR($C28))*12+MONTH((Paychecks!$B$7+1))-MONTH($C28)),(($D28="Monthly")+3*($D28="Quarterly")+12*($D28="Yearly")))=0)*(EDATE($C28,((YEAR((Paychecks!$B$7+1))-YEAR($C28))*12+MONTH((Paychecks!$B$7+1))-MONTH($C28)))&lt;(Paychecks!$B$7+1)))-IF(((YEAR(Paychecks!$A$7)-YEAR($C28))*12+MONTH(Paychecks!$A$7)-MONTH($C28))&lt;0,0,INT((((YEAR(Paychecks!$A$7)-YEAR($C28))*12+MONTH(Paychecks!$A$7)-MONTH($C28))-1)/(($D28="Monthly")+3*($D28="Quarterly")+12*($D28="Yearly")))+1+(MOD(((YEAR(Paychecks!$A$7)-YEAR($C28))*12+MONTH(Paychecks!$A$7)-MONTH($C28)),(($D28="Monthly")+3*($D28="Quarterly")+12*($D28="Yearly")))=0)*(EDATE($C28,((YEAR(Paychecks!$A$7)-YEAR($C28))*12+MONTH(Paychecks!$A$7)-MONTH($C28)))&lt;Paychecks!$A$7)),($C28&gt;=Paychecks!$A$7)*($C28&lt;=Paychecks!$B$7))))</f>
      </c>
      <c r="Q28" s="14">
        <f>IF(OR($A28="",$C28=""),0,IF((7*($D28="Weekly")+14*($D28="Every 2 weeks"))&gt;0,MAX(0,-INT(($C28-(Paychecks!$B$8+1))/(7*($D28="Weekly")+14*($D28="Every 2 weeks")))-MAX(0,-INT(($C28-Paychecks!$A$8)/(7*($D28="Weekly")+14*($D28="Every 2 weeks"))))),IF((($D28="Monthly")+3*($D28="Quarterly")+12*($D28="Yearly"))&gt;0,IF(((YEAR((Paychecks!$B$8+1))-YEAR($C28))*12+MONTH((Paychecks!$B$8+1))-MONTH($C28))&lt;0,0,INT((((YEAR((Paychecks!$B$8+1))-YEAR($C28))*12+MONTH((Paychecks!$B$8+1))-MONTH($C28))-1)/(($D28="Monthly")+3*($D28="Quarterly")+12*($D28="Yearly")))+1+(MOD(((YEAR((Paychecks!$B$8+1))-YEAR($C28))*12+MONTH((Paychecks!$B$8+1))-MONTH($C28)),(($D28="Monthly")+3*($D28="Quarterly")+12*($D28="Yearly")))=0)*(EDATE($C28,((YEAR((Paychecks!$B$8+1))-YEAR($C28))*12+MONTH((Paychecks!$B$8+1))-MONTH($C28)))&lt;(Paychecks!$B$8+1)))-IF(((YEAR(Paychecks!$A$8)-YEAR($C28))*12+MONTH(Paychecks!$A$8)-MONTH($C28))&lt;0,0,INT((((YEAR(Paychecks!$A$8)-YEAR($C28))*12+MONTH(Paychecks!$A$8)-MONTH($C28))-1)/(($D28="Monthly")+3*($D28="Quarterly")+12*($D28="Yearly")))+1+(MOD(((YEAR(Paychecks!$A$8)-YEAR($C28))*12+MONTH(Paychecks!$A$8)-MONTH($C28)),(($D28="Monthly")+3*($D28="Quarterly")+12*($D28="Yearly")))=0)*(EDATE($C28,((YEAR(Paychecks!$A$8)-YEAR($C28))*12+MONTH(Paychecks!$A$8)-MONTH($C28)))&lt;Paychecks!$A$8)),($C28&gt;=Paychecks!$A$8)*($C28&lt;=Paychecks!$B$8))))</f>
      </c>
      <c r="R28" s="14">
        <f>IF(OR($A28="",$C28=""),0,IF((7*($D28="Weekly")+14*($D28="Every 2 weeks"))&gt;0,MAX(0,-INT(($C28-(Paychecks!$B$9+1))/(7*($D28="Weekly")+14*($D28="Every 2 weeks")))-MAX(0,-INT(($C28-Paychecks!$A$9)/(7*($D28="Weekly")+14*($D28="Every 2 weeks"))))),IF((($D28="Monthly")+3*($D28="Quarterly")+12*($D28="Yearly"))&gt;0,IF(((YEAR((Paychecks!$B$9+1))-YEAR($C28))*12+MONTH((Paychecks!$B$9+1))-MONTH($C28))&lt;0,0,INT((((YEAR((Paychecks!$B$9+1))-YEAR($C28))*12+MONTH((Paychecks!$B$9+1))-MONTH($C28))-1)/(($D28="Monthly")+3*($D28="Quarterly")+12*($D28="Yearly")))+1+(MOD(((YEAR((Paychecks!$B$9+1))-YEAR($C28))*12+MONTH((Paychecks!$B$9+1))-MONTH($C28)),(($D28="Monthly")+3*($D28="Quarterly")+12*($D28="Yearly")))=0)*(EDATE($C28,((YEAR((Paychecks!$B$9+1))-YEAR($C28))*12+MONTH((Paychecks!$B$9+1))-MONTH($C28)))&lt;(Paychecks!$B$9+1)))-IF(((YEAR(Paychecks!$A$9)-YEAR($C28))*12+MONTH(Paychecks!$A$9)-MONTH($C28))&lt;0,0,INT((((YEAR(Paychecks!$A$9)-YEAR($C28))*12+MONTH(Paychecks!$A$9)-MONTH($C28))-1)/(($D28="Monthly")+3*($D28="Quarterly")+12*($D28="Yearly")))+1+(MOD(((YEAR(Paychecks!$A$9)-YEAR($C28))*12+MONTH(Paychecks!$A$9)-MONTH($C28)),(($D28="Monthly")+3*($D28="Quarterly")+12*($D28="Yearly")))=0)*(EDATE($C28,((YEAR(Paychecks!$A$9)-YEAR($C28))*12+MONTH(Paychecks!$A$9)-MONTH($C28)))&lt;Paychecks!$A$9)),($C28&gt;=Paychecks!$A$9)*($C28&lt;=Paychecks!$B$9))))</f>
      </c>
    </row>
    <row r="29" spans="1:18" x14ac:dyDescent="0.25">
      <c r="A29" s="2"/>
      <c r="B29" s="11"/>
      <c r="C29" s="9"/>
      <c r="D29" s="2"/>
      <c r="E29" s="2"/>
      <c r="F29" s="2"/>
      <c r="G29" s="2">
        <f>IF(A29="","",IF(F29="Yes","Paid",IF(C29&lt;TODAY(),"Overdue",IF(C29-TODAY()&lt;=HeadsUp,"Due soon",IF(E29="Yes","Autopay","Upcoming")))))</f>
      </c>
      <c r="H29" s="2">
        <f>IF(OR(A29="",F29="Yes"),"",C29-TODAY())</f>
      </c>
      <c r="I29" s="9">
        <f>IF(OR(A29="",C29=""),"",IF(OR(C29&lt;Paychecks!$A$2,C29&gt;Paychecks!$B$9),"",INDEX(Paychecks!$A$2:$A$9,MATCH(C29,Paychecks!$A$2:$A$9,1))))</f>
      </c>
      <c r="J29" s="2"/>
      <c r="K29" s="14">
        <f>IF(OR($A29="",$C29=""),0,IF((7*($D29="Weekly")+14*($D29="Every 2 weeks"))&gt;0,MAX(0,-INT(($C29-(Paychecks!$B$2+1))/(7*($D29="Weekly")+14*($D29="Every 2 weeks")))-MAX(0,-INT(($C29-Paychecks!$A$2)/(7*($D29="Weekly")+14*($D29="Every 2 weeks"))))),IF((($D29="Monthly")+3*($D29="Quarterly")+12*($D29="Yearly"))&gt;0,IF(((YEAR((Paychecks!$B$2+1))-YEAR($C29))*12+MONTH((Paychecks!$B$2+1))-MONTH($C29))&lt;0,0,INT((((YEAR((Paychecks!$B$2+1))-YEAR($C29))*12+MONTH((Paychecks!$B$2+1))-MONTH($C29))-1)/(($D29="Monthly")+3*($D29="Quarterly")+12*($D29="Yearly")))+1+(MOD(((YEAR((Paychecks!$B$2+1))-YEAR($C29))*12+MONTH((Paychecks!$B$2+1))-MONTH($C29)),(($D29="Monthly")+3*($D29="Quarterly")+12*($D29="Yearly")))=0)*(EDATE($C29,((YEAR((Paychecks!$B$2+1))-YEAR($C29))*12+MONTH((Paychecks!$B$2+1))-MONTH($C29)))&lt;(Paychecks!$B$2+1)))-IF(((YEAR(Paychecks!$A$2)-YEAR($C29))*12+MONTH(Paychecks!$A$2)-MONTH($C29))&lt;0,0,INT((((YEAR(Paychecks!$A$2)-YEAR($C29))*12+MONTH(Paychecks!$A$2)-MONTH($C29))-1)/(($D29="Monthly")+3*($D29="Quarterly")+12*($D29="Yearly")))+1+(MOD(((YEAR(Paychecks!$A$2)-YEAR($C29))*12+MONTH(Paychecks!$A$2)-MONTH($C29)),(($D29="Monthly")+3*($D29="Quarterly")+12*($D29="Yearly")))=0)*(EDATE($C29,((YEAR(Paychecks!$A$2)-YEAR($C29))*12+MONTH(Paychecks!$A$2)-MONTH($C29)))&lt;Paychecks!$A$2)),($C29&gt;=Paychecks!$A$2)*($C29&lt;=Paychecks!$B$2))))</f>
      </c>
      <c r="L29" s="14">
        <f>IF(OR($A29="",$C29=""),0,IF((7*($D29="Weekly")+14*($D29="Every 2 weeks"))&gt;0,MAX(0,-INT(($C29-(Paychecks!$B$3+1))/(7*($D29="Weekly")+14*($D29="Every 2 weeks")))-MAX(0,-INT(($C29-Paychecks!$A$3)/(7*($D29="Weekly")+14*($D29="Every 2 weeks"))))),IF((($D29="Monthly")+3*($D29="Quarterly")+12*($D29="Yearly"))&gt;0,IF(((YEAR((Paychecks!$B$3+1))-YEAR($C29))*12+MONTH((Paychecks!$B$3+1))-MONTH($C29))&lt;0,0,INT((((YEAR((Paychecks!$B$3+1))-YEAR($C29))*12+MONTH((Paychecks!$B$3+1))-MONTH($C29))-1)/(($D29="Monthly")+3*($D29="Quarterly")+12*($D29="Yearly")))+1+(MOD(((YEAR((Paychecks!$B$3+1))-YEAR($C29))*12+MONTH((Paychecks!$B$3+1))-MONTH($C29)),(($D29="Monthly")+3*($D29="Quarterly")+12*($D29="Yearly")))=0)*(EDATE($C29,((YEAR((Paychecks!$B$3+1))-YEAR($C29))*12+MONTH((Paychecks!$B$3+1))-MONTH($C29)))&lt;(Paychecks!$B$3+1)))-IF(((YEAR(Paychecks!$A$3)-YEAR($C29))*12+MONTH(Paychecks!$A$3)-MONTH($C29))&lt;0,0,INT((((YEAR(Paychecks!$A$3)-YEAR($C29))*12+MONTH(Paychecks!$A$3)-MONTH($C29))-1)/(($D29="Monthly")+3*($D29="Quarterly")+12*($D29="Yearly")))+1+(MOD(((YEAR(Paychecks!$A$3)-YEAR($C29))*12+MONTH(Paychecks!$A$3)-MONTH($C29)),(($D29="Monthly")+3*($D29="Quarterly")+12*($D29="Yearly")))=0)*(EDATE($C29,((YEAR(Paychecks!$A$3)-YEAR($C29))*12+MONTH(Paychecks!$A$3)-MONTH($C29)))&lt;Paychecks!$A$3)),($C29&gt;=Paychecks!$A$3)*($C29&lt;=Paychecks!$B$3))))</f>
      </c>
      <c r="M29" s="14">
        <f>IF(OR($A29="",$C29=""),0,IF((7*($D29="Weekly")+14*($D29="Every 2 weeks"))&gt;0,MAX(0,-INT(($C29-(Paychecks!$B$4+1))/(7*($D29="Weekly")+14*($D29="Every 2 weeks")))-MAX(0,-INT(($C29-Paychecks!$A$4)/(7*($D29="Weekly")+14*($D29="Every 2 weeks"))))),IF((($D29="Monthly")+3*($D29="Quarterly")+12*($D29="Yearly"))&gt;0,IF(((YEAR((Paychecks!$B$4+1))-YEAR($C29))*12+MONTH((Paychecks!$B$4+1))-MONTH($C29))&lt;0,0,INT((((YEAR((Paychecks!$B$4+1))-YEAR($C29))*12+MONTH((Paychecks!$B$4+1))-MONTH($C29))-1)/(($D29="Monthly")+3*($D29="Quarterly")+12*($D29="Yearly")))+1+(MOD(((YEAR((Paychecks!$B$4+1))-YEAR($C29))*12+MONTH((Paychecks!$B$4+1))-MONTH($C29)),(($D29="Monthly")+3*($D29="Quarterly")+12*($D29="Yearly")))=0)*(EDATE($C29,((YEAR((Paychecks!$B$4+1))-YEAR($C29))*12+MONTH((Paychecks!$B$4+1))-MONTH($C29)))&lt;(Paychecks!$B$4+1)))-IF(((YEAR(Paychecks!$A$4)-YEAR($C29))*12+MONTH(Paychecks!$A$4)-MONTH($C29))&lt;0,0,INT((((YEAR(Paychecks!$A$4)-YEAR($C29))*12+MONTH(Paychecks!$A$4)-MONTH($C29))-1)/(($D29="Monthly")+3*($D29="Quarterly")+12*($D29="Yearly")))+1+(MOD(((YEAR(Paychecks!$A$4)-YEAR($C29))*12+MONTH(Paychecks!$A$4)-MONTH($C29)),(($D29="Monthly")+3*($D29="Quarterly")+12*($D29="Yearly")))=0)*(EDATE($C29,((YEAR(Paychecks!$A$4)-YEAR($C29))*12+MONTH(Paychecks!$A$4)-MONTH($C29)))&lt;Paychecks!$A$4)),($C29&gt;=Paychecks!$A$4)*($C29&lt;=Paychecks!$B$4))))</f>
      </c>
      <c r="N29" s="14">
        <f>IF(OR($A29="",$C29=""),0,IF((7*($D29="Weekly")+14*($D29="Every 2 weeks"))&gt;0,MAX(0,-INT(($C29-(Paychecks!$B$5+1))/(7*($D29="Weekly")+14*($D29="Every 2 weeks")))-MAX(0,-INT(($C29-Paychecks!$A$5)/(7*($D29="Weekly")+14*($D29="Every 2 weeks"))))),IF((($D29="Monthly")+3*($D29="Quarterly")+12*($D29="Yearly"))&gt;0,IF(((YEAR((Paychecks!$B$5+1))-YEAR($C29))*12+MONTH((Paychecks!$B$5+1))-MONTH($C29))&lt;0,0,INT((((YEAR((Paychecks!$B$5+1))-YEAR($C29))*12+MONTH((Paychecks!$B$5+1))-MONTH($C29))-1)/(($D29="Monthly")+3*($D29="Quarterly")+12*($D29="Yearly")))+1+(MOD(((YEAR((Paychecks!$B$5+1))-YEAR($C29))*12+MONTH((Paychecks!$B$5+1))-MONTH($C29)),(($D29="Monthly")+3*($D29="Quarterly")+12*($D29="Yearly")))=0)*(EDATE($C29,((YEAR((Paychecks!$B$5+1))-YEAR($C29))*12+MONTH((Paychecks!$B$5+1))-MONTH($C29)))&lt;(Paychecks!$B$5+1)))-IF(((YEAR(Paychecks!$A$5)-YEAR($C29))*12+MONTH(Paychecks!$A$5)-MONTH($C29))&lt;0,0,INT((((YEAR(Paychecks!$A$5)-YEAR($C29))*12+MONTH(Paychecks!$A$5)-MONTH($C29))-1)/(($D29="Monthly")+3*($D29="Quarterly")+12*($D29="Yearly")))+1+(MOD(((YEAR(Paychecks!$A$5)-YEAR($C29))*12+MONTH(Paychecks!$A$5)-MONTH($C29)),(($D29="Monthly")+3*($D29="Quarterly")+12*($D29="Yearly")))=0)*(EDATE($C29,((YEAR(Paychecks!$A$5)-YEAR($C29))*12+MONTH(Paychecks!$A$5)-MONTH($C29)))&lt;Paychecks!$A$5)),($C29&gt;=Paychecks!$A$5)*($C29&lt;=Paychecks!$B$5))))</f>
      </c>
      <c r="O29" s="14">
        <f>IF(OR($A29="",$C29=""),0,IF((7*($D29="Weekly")+14*($D29="Every 2 weeks"))&gt;0,MAX(0,-INT(($C29-(Paychecks!$B$6+1))/(7*($D29="Weekly")+14*($D29="Every 2 weeks")))-MAX(0,-INT(($C29-Paychecks!$A$6)/(7*($D29="Weekly")+14*($D29="Every 2 weeks"))))),IF((($D29="Monthly")+3*($D29="Quarterly")+12*($D29="Yearly"))&gt;0,IF(((YEAR((Paychecks!$B$6+1))-YEAR($C29))*12+MONTH((Paychecks!$B$6+1))-MONTH($C29))&lt;0,0,INT((((YEAR((Paychecks!$B$6+1))-YEAR($C29))*12+MONTH((Paychecks!$B$6+1))-MONTH($C29))-1)/(($D29="Monthly")+3*($D29="Quarterly")+12*($D29="Yearly")))+1+(MOD(((YEAR((Paychecks!$B$6+1))-YEAR($C29))*12+MONTH((Paychecks!$B$6+1))-MONTH($C29)),(($D29="Monthly")+3*($D29="Quarterly")+12*($D29="Yearly")))=0)*(EDATE($C29,((YEAR((Paychecks!$B$6+1))-YEAR($C29))*12+MONTH((Paychecks!$B$6+1))-MONTH($C29)))&lt;(Paychecks!$B$6+1)))-IF(((YEAR(Paychecks!$A$6)-YEAR($C29))*12+MONTH(Paychecks!$A$6)-MONTH($C29))&lt;0,0,INT((((YEAR(Paychecks!$A$6)-YEAR($C29))*12+MONTH(Paychecks!$A$6)-MONTH($C29))-1)/(($D29="Monthly")+3*($D29="Quarterly")+12*($D29="Yearly")))+1+(MOD(((YEAR(Paychecks!$A$6)-YEAR($C29))*12+MONTH(Paychecks!$A$6)-MONTH($C29)),(($D29="Monthly")+3*($D29="Quarterly")+12*($D29="Yearly")))=0)*(EDATE($C29,((YEAR(Paychecks!$A$6)-YEAR($C29))*12+MONTH(Paychecks!$A$6)-MONTH($C29)))&lt;Paychecks!$A$6)),($C29&gt;=Paychecks!$A$6)*($C29&lt;=Paychecks!$B$6))))</f>
      </c>
      <c r="P29" s="14">
        <f>IF(OR($A29="",$C29=""),0,IF((7*($D29="Weekly")+14*($D29="Every 2 weeks"))&gt;0,MAX(0,-INT(($C29-(Paychecks!$B$7+1))/(7*($D29="Weekly")+14*($D29="Every 2 weeks")))-MAX(0,-INT(($C29-Paychecks!$A$7)/(7*($D29="Weekly")+14*($D29="Every 2 weeks"))))),IF((($D29="Monthly")+3*($D29="Quarterly")+12*($D29="Yearly"))&gt;0,IF(((YEAR((Paychecks!$B$7+1))-YEAR($C29))*12+MONTH((Paychecks!$B$7+1))-MONTH($C29))&lt;0,0,INT((((YEAR((Paychecks!$B$7+1))-YEAR($C29))*12+MONTH((Paychecks!$B$7+1))-MONTH($C29))-1)/(($D29="Monthly")+3*($D29="Quarterly")+12*($D29="Yearly")))+1+(MOD(((YEAR((Paychecks!$B$7+1))-YEAR($C29))*12+MONTH((Paychecks!$B$7+1))-MONTH($C29)),(($D29="Monthly")+3*($D29="Quarterly")+12*($D29="Yearly")))=0)*(EDATE($C29,((YEAR((Paychecks!$B$7+1))-YEAR($C29))*12+MONTH((Paychecks!$B$7+1))-MONTH($C29)))&lt;(Paychecks!$B$7+1)))-IF(((YEAR(Paychecks!$A$7)-YEAR($C29))*12+MONTH(Paychecks!$A$7)-MONTH($C29))&lt;0,0,INT((((YEAR(Paychecks!$A$7)-YEAR($C29))*12+MONTH(Paychecks!$A$7)-MONTH($C29))-1)/(($D29="Monthly")+3*($D29="Quarterly")+12*($D29="Yearly")))+1+(MOD(((YEAR(Paychecks!$A$7)-YEAR($C29))*12+MONTH(Paychecks!$A$7)-MONTH($C29)),(($D29="Monthly")+3*($D29="Quarterly")+12*($D29="Yearly")))=0)*(EDATE($C29,((YEAR(Paychecks!$A$7)-YEAR($C29))*12+MONTH(Paychecks!$A$7)-MONTH($C29)))&lt;Paychecks!$A$7)),($C29&gt;=Paychecks!$A$7)*($C29&lt;=Paychecks!$B$7))))</f>
      </c>
      <c r="Q29" s="14">
        <f>IF(OR($A29="",$C29=""),0,IF((7*($D29="Weekly")+14*($D29="Every 2 weeks"))&gt;0,MAX(0,-INT(($C29-(Paychecks!$B$8+1))/(7*($D29="Weekly")+14*($D29="Every 2 weeks")))-MAX(0,-INT(($C29-Paychecks!$A$8)/(7*($D29="Weekly")+14*($D29="Every 2 weeks"))))),IF((($D29="Monthly")+3*($D29="Quarterly")+12*($D29="Yearly"))&gt;0,IF(((YEAR((Paychecks!$B$8+1))-YEAR($C29))*12+MONTH((Paychecks!$B$8+1))-MONTH($C29))&lt;0,0,INT((((YEAR((Paychecks!$B$8+1))-YEAR($C29))*12+MONTH((Paychecks!$B$8+1))-MONTH($C29))-1)/(($D29="Monthly")+3*($D29="Quarterly")+12*($D29="Yearly")))+1+(MOD(((YEAR((Paychecks!$B$8+1))-YEAR($C29))*12+MONTH((Paychecks!$B$8+1))-MONTH($C29)),(($D29="Monthly")+3*($D29="Quarterly")+12*($D29="Yearly")))=0)*(EDATE($C29,((YEAR((Paychecks!$B$8+1))-YEAR($C29))*12+MONTH((Paychecks!$B$8+1))-MONTH($C29)))&lt;(Paychecks!$B$8+1)))-IF(((YEAR(Paychecks!$A$8)-YEAR($C29))*12+MONTH(Paychecks!$A$8)-MONTH($C29))&lt;0,0,INT((((YEAR(Paychecks!$A$8)-YEAR($C29))*12+MONTH(Paychecks!$A$8)-MONTH($C29))-1)/(($D29="Monthly")+3*($D29="Quarterly")+12*($D29="Yearly")))+1+(MOD(((YEAR(Paychecks!$A$8)-YEAR($C29))*12+MONTH(Paychecks!$A$8)-MONTH($C29)),(($D29="Monthly")+3*($D29="Quarterly")+12*($D29="Yearly")))=0)*(EDATE($C29,((YEAR(Paychecks!$A$8)-YEAR($C29))*12+MONTH(Paychecks!$A$8)-MONTH($C29)))&lt;Paychecks!$A$8)),($C29&gt;=Paychecks!$A$8)*($C29&lt;=Paychecks!$B$8))))</f>
      </c>
      <c r="R29" s="14">
        <f>IF(OR($A29="",$C29=""),0,IF((7*($D29="Weekly")+14*($D29="Every 2 weeks"))&gt;0,MAX(0,-INT(($C29-(Paychecks!$B$9+1))/(7*($D29="Weekly")+14*($D29="Every 2 weeks")))-MAX(0,-INT(($C29-Paychecks!$A$9)/(7*($D29="Weekly")+14*($D29="Every 2 weeks"))))),IF((($D29="Monthly")+3*($D29="Quarterly")+12*($D29="Yearly"))&gt;0,IF(((YEAR((Paychecks!$B$9+1))-YEAR($C29))*12+MONTH((Paychecks!$B$9+1))-MONTH($C29))&lt;0,0,INT((((YEAR((Paychecks!$B$9+1))-YEAR($C29))*12+MONTH((Paychecks!$B$9+1))-MONTH($C29))-1)/(($D29="Monthly")+3*($D29="Quarterly")+12*($D29="Yearly")))+1+(MOD(((YEAR((Paychecks!$B$9+1))-YEAR($C29))*12+MONTH((Paychecks!$B$9+1))-MONTH($C29)),(($D29="Monthly")+3*($D29="Quarterly")+12*($D29="Yearly")))=0)*(EDATE($C29,((YEAR((Paychecks!$B$9+1))-YEAR($C29))*12+MONTH((Paychecks!$B$9+1))-MONTH($C29)))&lt;(Paychecks!$B$9+1)))-IF(((YEAR(Paychecks!$A$9)-YEAR($C29))*12+MONTH(Paychecks!$A$9)-MONTH($C29))&lt;0,0,INT((((YEAR(Paychecks!$A$9)-YEAR($C29))*12+MONTH(Paychecks!$A$9)-MONTH($C29))-1)/(($D29="Monthly")+3*($D29="Quarterly")+12*($D29="Yearly")))+1+(MOD(((YEAR(Paychecks!$A$9)-YEAR($C29))*12+MONTH(Paychecks!$A$9)-MONTH($C29)),(($D29="Monthly")+3*($D29="Quarterly")+12*($D29="Yearly")))=0)*(EDATE($C29,((YEAR(Paychecks!$A$9)-YEAR($C29))*12+MONTH(Paychecks!$A$9)-MONTH($C29)))&lt;Paychecks!$A$9)),($C29&gt;=Paychecks!$A$9)*($C29&lt;=Paychecks!$B$9))))</f>
      </c>
    </row>
    <row r="30" spans="1:18" x14ac:dyDescent="0.25">
      <c r="A30" s="2"/>
      <c r="B30" s="11"/>
      <c r="C30" s="9"/>
      <c r="D30" s="2"/>
      <c r="E30" s="2"/>
      <c r="F30" s="2"/>
      <c r="G30" s="2">
        <f>IF(A30="","",IF(F30="Yes","Paid",IF(C30&lt;TODAY(),"Overdue",IF(C30-TODAY()&lt;=HeadsUp,"Due soon",IF(E30="Yes","Autopay","Upcoming")))))</f>
      </c>
      <c r="H30" s="2">
        <f>IF(OR(A30="",F30="Yes"),"",C30-TODAY())</f>
      </c>
      <c r="I30" s="9">
        <f>IF(OR(A30="",C30=""),"",IF(OR(C30&lt;Paychecks!$A$2,C30&gt;Paychecks!$B$9),"",INDEX(Paychecks!$A$2:$A$9,MATCH(C30,Paychecks!$A$2:$A$9,1))))</f>
      </c>
      <c r="J30" s="2"/>
      <c r="K30" s="14">
        <f>IF(OR($A30="",$C30=""),0,IF((7*($D30="Weekly")+14*($D30="Every 2 weeks"))&gt;0,MAX(0,-INT(($C30-(Paychecks!$B$2+1))/(7*($D30="Weekly")+14*($D30="Every 2 weeks")))-MAX(0,-INT(($C30-Paychecks!$A$2)/(7*($D30="Weekly")+14*($D30="Every 2 weeks"))))),IF((($D30="Monthly")+3*($D30="Quarterly")+12*($D30="Yearly"))&gt;0,IF(((YEAR((Paychecks!$B$2+1))-YEAR($C30))*12+MONTH((Paychecks!$B$2+1))-MONTH($C30))&lt;0,0,INT((((YEAR((Paychecks!$B$2+1))-YEAR($C30))*12+MONTH((Paychecks!$B$2+1))-MONTH($C30))-1)/(($D30="Monthly")+3*($D30="Quarterly")+12*($D30="Yearly")))+1+(MOD(((YEAR((Paychecks!$B$2+1))-YEAR($C30))*12+MONTH((Paychecks!$B$2+1))-MONTH($C30)),(($D30="Monthly")+3*($D30="Quarterly")+12*($D30="Yearly")))=0)*(EDATE($C30,((YEAR((Paychecks!$B$2+1))-YEAR($C30))*12+MONTH((Paychecks!$B$2+1))-MONTH($C30)))&lt;(Paychecks!$B$2+1)))-IF(((YEAR(Paychecks!$A$2)-YEAR($C30))*12+MONTH(Paychecks!$A$2)-MONTH($C30))&lt;0,0,INT((((YEAR(Paychecks!$A$2)-YEAR($C30))*12+MONTH(Paychecks!$A$2)-MONTH($C30))-1)/(($D30="Monthly")+3*($D30="Quarterly")+12*($D30="Yearly")))+1+(MOD(((YEAR(Paychecks!$A$2)-YEAR($C30))*12+MONTH(Paychecks!$A$2)-MONTH($C30)),(($D30="Monthly")+3*($D30="Quarterly")+12*($D30="Yearly")))=0)*(EDATE($C30,((YEAR(Paychecks!$A$2)-YEAR($C30))*12+MONTH(Paychecks!$A$2)-MONTH($C30)))&lt;Paychecks!$A$2)),($C30&gt;=Paychecks!$A$2)*($C30&lt;=Paychecks!$B$2))))</f>
      </c>
      <c r="L30" s="14">
        <f>IF(OR($A30="",$C30=""),0,IF((7*($D30="Weekly")+14*($D30="Every 2 weeks"))&gt;0,MAX(0,-INT(($C30-(Paychecks!$B$3+1))/(7*($D30="Weekly")+14*($D30="Every 2 weeks")))-MAX(0,-INT(($C30-Paychecks!$A$3)/(7*($D30="Weekly")+14*($D30="Every 2 weeks"))))),IF((($D30="Monthly")+3*($D30="Quarterly")+12*($D30="Yearly"))&gt;0,IF(((YEAR((Paychecks!$B$3+1))-YEAR($C30))*12+MONTH((Paychecks!$B$3+1))-MONTH($C30))&lt;0,0,INT((((YEAR((Paychecks!$B$3+1))-YEAR($C30))*12+MONTH((Paychecks!$B$3+1))-MONTH($C30))-1)/(($D30="Monthly")+3*($D30="Quarterly")+12*($D30="Yearly")))+1+(MOD(((YEAR((Paychecks!$B$3+1))-YEAR($C30))*12+MONTH((Paychecks!$B$3+1))-MONTH($C30)),(($D30="Monthly")+3*($D30="Quarterly")+12*($D30="Yearly")))=0)*(EDATE($C30,((YEAR((Paychecks!$B$3+1))-YEAR($C30))*12+MONTH((Paychecks!$B$3+1))-MONTH($C30)))&lt;(Paychecks!$B$3+1)))-IF(((YEAR(Paychecks!$A$3)-YEAR($C30))*12+MONTH(Paychecks!$A$3)-MONTH($C30))&lt;0,0,INT((((YEAR(Paychecks!$A$3)-YEAR($C30))*12+MONTH(Paychecks!$A$3)-MONTH($C30))-1)/(($D30="Monthly")+3*($D30="Quarterly")+12*($D30="Yearly")))+1+(MOD(((YEAR(Paychecks!$A$3)-YEAR($C30))*12+MONTH(Paychecks!$A$3)-MONTH($C30)),(($D30="Monthly")+3*($D30="Quarterly")+12*($D30="Yearly")))=0)*(EDATE($C30,((YEAR(Paychecks!$A$3)-YEAR($C30))*12+MONTH(Paychecks!$A$3)-MONTH($C30)))&lt;Paychecks!$A$3)),($C30&gt;=Paychecks!$A$3)*($C30&lt;=Paychecks!$B$3))))</f>
      </c>
      <c r="M30" s="14">
        <f>IF(OR($A30="",$C30=""),0,IF((7*($D30="Weekly")+14*($D30="Every 2 weeks"))&gt;0,MAX(0,-INT(($C30-(Paychecks!$B$4+1))/(7*($D30="Weekly")+14*($D30="Every 2 weeks")))-MAX(0,-INT(($C30-Paychecks!$A$4)/(7*($D30="Weekly")+14*($D30="Every 2 weeks"))))),IF((($D30="Monthly")+3*($D30="Quarterly")+12*($D30="Yearly"))&gt;0,IF(((YEAR((Paychecks!$B$4+1))-YEAR($C30))*12+MONTH((Paychecks!$B$4+1))-MONTH($C30))&lt;0,0,INT((((YEAR((Paychecks!$B$4+1))-YEAR($C30))*12+MONTH((Paychecks!$B$4+1))-MONTH($C30))-1)/(($D30="Monthly")+3*($D30="Quarterly")+12*($D30="Yearly")))+1+(MOD(((YEAR((Paychecks!$B$4+1))-YEAR($C30))*12+MONTH((Paychecks!$B$4+1))-MONTH($C30)),(($D30="Monthly")+3*($D30="Quarterly")+12*($D30="Yearly")))=0)*(EDATE($C30,((YEAR((Paychecks!$B$4+1))-YEAR($C30))*12+MONTH((Paychecks!$B$4+1))-MONTH($C30)))&lt;(Paychecks!$B$4+1)))-IF(((YEAR(Paychecks!$A$4)-YEAR($C30))*12+MONTH(Paychecks!$A$4)-MONTH($C30))&lt;0,0,INT((((YEAR(Paychecks!$A$4)-YEAR($C30))*12+MONTH(Paychecks!$A$4)-MONTH($C30))-1)/(($D30="Monthly")+3*($D30="Quarterly")+12*($D30="Yearly")))+1+(MOD(((YEAR(Paychecks!$A$4)-YEAR($C30))*12+MONTH(Paychecks!$A$4)-MONTH($C30)),(($D30="Monthly")+3*($D30="Quarterly")+12*($D30="Yearly")))=0)*(EDATE($C30,((YEAR(Paychecks!$A$4)-YEAR($C30))*12+MONTH(Paychecks!$A$4)-MONTH($C30)))&lt;Paychecks!$A$4)),($C30&gt;=Paychecks!$A$4)*($C30&lt;=Paychecks!$B$4))))</f>
      </c>
      <c r="N30" s="14">
        <f>IF(OR($A30="",$C30=""),0,IF((7*($D30="Weekly")+14*($D30="Every 2 weeks"))&gt;0,MAX(0,-INT(($C30-(Paychecks!$B$5+1))/(7*($D30="Weekly")+14*($D30="Every 2 weeks")))-MAX(0,-INT(($C30-Paychecks!$A$5)/(7*($D30="Weekly")+14*($D30="Every 2 weeks"))))),IF((($D30="Monthly")+3*($D30="Quarterly")+12*($D30="Yearly"))&gt;0,IF(((YEAR((Paychecks!$B$5+1))-YEAR($C30))*12+MONTH((Paychecks!$B$5+1))-MONTH($C30))&lt;0,0,INT((((YEAR((Paychecks!$B$5+1))-YEAR($C30))*12+MONTH((Paychecks!$B$5+1))-MONTH($C30))-1)/(($D30="Monthly")+3*($D30="Quarterly")+12*($D30="Yearly")))+1+(MOD(((YEAR((Paychecks!$B$5+1))-YEAR($C30))*12+MONTH((Paychecks!$B$5+1))-MONTH($C30)),(($D30="Monthly")+3*($D30="Quarterly")+12*($D30="Yearly")))=0)*(EDATE($C30,((YEAR((Paychecks!$B$5+1))-YEAR($C30))*12+MONTH((Paychecks!$B$5+1))-MONTH($C30)))&lt;(Paychecks!$B$5+1)))-IF(((YEAR(Paychecks!$A$5)-YEAR($C30))*12+MONTH(Paychecks!$A$5)-MONTH($C30))&lt;0,0,INT((((YEAR(Paychecks!$A$5)-YEAR($C30))*12+MONTH(Paychecks!$A$5)-MONTH($C30))-1)/(($D30="Monthly")+3*($D30="Quarterly")+12*($D30="Yearly")))+1+(MOD(((YEAR(Paychecks!$A$5)-YEAR($C30))*12+MONTH(Paychecks!$A$5)-MONTH($C30)),(($D30="Monthly")+3*($D30="Quarterly")+12*($D30="Yearly")))=0)*(EDATE($C30,((YEAR(Paychecks!$A$5)-YEAR($C30))*12+MONTH(Paychecks!$A$5)-MONTH($C30)))&lt;Paychecks!$A$5)),($C30&gt;=Paychecks!$A$5)*($C30&lt;=Paychecks!$B$5))))</f>
      </c>
      <c r="O30" s="14">
        <f>IF(OR($A30="",$C30=""),0,IF((7*($D30="Weekly")+14*($D30="Every 2 weeks"))&gt;0,MAX(0,-INT(($C30-(Paychecks!$B$6+1))/(7*($D30="Weekly")+14*($D30="Every 2 weeks")))-MAX(0,-INT(($C30-Paychecks!$A$6)/(7*($D30="Weekly")+14*($D30="Every 2 weeks"))))),IF((($D30="Monthly")+3*($D30="Quarterly")+12*($D30="Yearly"))&gt;0,IF(((YEAR((Paychecks!$B$6+1))-YEAR($C30))*12+MONTH((Paychecks!$B$6+1))-MONTH($C30))&lt;0,0,INT((((YEAR((Paychecks!$B$6+1))-YEAR($C30))*12+MONTH((Paychecks!$B$6+1))-MONTH($C30))-1)/(($D30="Monthly")+3*($D30="Quarterly")+12*($D30="Yearly")))+1+(MOD(((YEAR((Paychecks!$B$6+1))-YEAR($C30))*12+MONTH((Paychecks!$B$6+1))-MONTH($C30)),(($D30="Monthly")+3*($D30="Quarterly")+12*($D30="Yearly")))=0)*(EDATE($C30,((YEAR((Paychecks!$B$6+1))-YEAR($C30))*12+MONTH((Paychecks!$B$6+1))-MONTH($C30)))&lt;(Paychecks!$B$6+1)))-IF(((YEAR(Paychecks!$A$6)-YEAR($C30))*12+MONTH(Paychecks!$A$6)-MONTH($C30))&lt;0,0,INT((((YEAR(Paychecks!$A$6)-YEAR($C30))*12+MONTH(Paychecks!$A$6)-MONTH($C30))-1)/(($D30="Monthly")+3*($D30="Quarterly")+12*($D30="Yearly")))+1+(MOD(((YEAR(Paychecks!$A$6)-YEAR($C30))*12+MONTH(Paychecks!$A$6)-MONTH($C30)),(($D30="Monthly")+3*($D30="Quarterly")+12*($D30="Yearly")))=0)*(EDATE($C30,((YEAR(Paychecks!$A$6)-YEAR($C30))*12+MONTH(Paychecks!$A$6)-MONTH($C30)))&lt;Paychecks!$A$6)),($C30&gt;=Paychecks!$A$6)*($C30&lt;=Paychecks!$B$6))))</f>
      </c>
      <c r="P30" s="14">
        <f>IF(OR($A30="",$C30=""),0,IF((7*($D30="Weekly")+14*($D30="Every 2 weeks"))&gt;0,MAX(0,-INT(($C30-(Paychecks!$B$7+1))/(7*($D30="Weekly")+14*($D30="Every 2 weeks")))-MAX(0,-INT(($C30-Paychecks!$A$7)/(7*($D30="Weekly")+14*($D30="Every 2 weeks"))))),IF((($D30="Monthly")+3*($D30="Quarterly")+12*($D30="Yearly"))&gt;0,IF(((YEAR((Paychecks!$B$7+1))-YEAR($C30))*12+MONTH((Paychecks!$B$7+1))-MONTH($C30))&lt;0,0,INT((((YEAR((Paychecks!$B$7+1))-YEAR($C30))*12+MONTH((Paychecks!$B$7+1))-MONTH($C30))-1)/(($D30="Monthly")+3*($D30="Quarterly")+12*($D30="Yearly")))+1+(MOD(((YEAR((Paychecks!$B$7+1))-YEAR($C30))*12+MONTH((Paychecks!$B$7+1))-MONTH($C30)),(($D30="Monthly")+3*($D30="Quarterly")+12*($D30="Yearly")))=0)*(EDATE($C30,((YEAR((Paychecks!$B$7+1))-YEAR($C30))*12+MONTH((Paychecks!$B$7+1))-MONTH($C30)))&lt;(Paychecks!$B$7+1)))-IF(((YEAR(Paychecks!$A$7)-YEAR($C30))*12+MONTH(Paychecks!$A$7)-MONTH($C30))&lt;0,0,INT((((YEAR(Paychecks!$A$7)-YEAR($C30))*12+MONTH(Paychecks!$A$7)-MONTH($C30))-1)/(($D30="Monthly")+3*($D30="Quarterly")+12*($D30="Yearly")))+1+(MOD(((YEAR(Paychecks!$A$7)-YEAR($C30))*12+MONTH(Paychecks!$A$7)-MONTH($C30)),(($D30="Monthly")+3*($D30="Quarterly")+12*($D30="Yearly")))=0)*(EDATE($C30,((YEAR(Paychecks!$A$7)-YEAR($C30))*12+MONTH(Paychecks!$A$7)-MONTH($C30)))&lt;Paychecks!$A$7)),($C30&gt;=Paychecks!$A$7)*($C30&lt;=Paychecks!$B$7))))</f>
      </c>
      <c r="Q30" s="14">
        <f>IF(OR($A30="",$C30=""),0,IF((7*($D30="Weekly")+14*($D30="Every 2 weeks"))&gt;0,MAX(0,-INT(($C30-(Paychecks!$B$8+1))/(7*($D30="Weekly")+14*($D30="Every 2 weeks")))-MAX(0,-INT(($C30-Paychecks!$A$8)/(7*($D30="Weekly")+14*($D30="Every 2 weeks"))))),IF((($D30="Monthly")+3*($D30="Quarterly")+12*($D30="Yearly"))&gt;0,IF(((YEAR((Paychecks!$B$8+1))-YEAR($C30))*12+MONTH((Paychecks!$B$8+1))-MONTH($C30))&lt;0,0,INT((((YEAR((Paychecks!$B$8+1))-YEAR($C30))*12+MONTH((Paychecks!$B$8+1))-MONTH($C30))-1)/(($D30="Monthly")+3*($D30="Quarterly")+12*($D30="Yearly")))+1+(MOD(((YEAR((Paychecks!$B$8+1))-YEAR($C30))*12+MONTH((Paychecks!$B$8+1))-MONTH($C30)),(($D30="Monthly")+3*($D30="Quarterly")+12*($D30="Yearly")))=0)*(EDATE($C30,((YEAR((Paychecks!$B$8+1))-YEAR($C30))*12+MONTH((Paychecks!$B$8+1))-MONTH($C30)))&lt;(Paychecks!$B$8+1)))-IF(((YEAR(Paychecks!$A$8)-YEAR($C30))*12+MONTH(Paychecks!$A$8)-MONTH($C30))&lt;0,0,INT((((YEAR(Paychecks!$A$8)-YEAR($C30))*12+MONTH(Paychecks!$A$8)-MONTH($C30))-1)/(($D30="Monthly")+3*($D30="Quarterly")+12*($D30="Yearly")))+1+(MOD(((YEAR(Paychecks!$A$8)-YEAR($C30))*12+MONTH(Paychecks!$A$8)-MONTH($C30)),(($D30="Monthly")+3*($D30="Quarterly")+12*($D30="Yearly")))=0)*(EDATE($C30,((YEAR(Paychecks!$A$8)-YEAR($C30))*12+MONTH(Paychecks!$A$8)-MONTH($C30)))&lt;Paychecks!$A$8)),($C30&gt;=Paychecks!$A$8)*($C30&lt;=Paychecks!$B$8))))</f>
      </c>
      <c r="R30" s="14">
        <f>IF(OR($A30="",$C30=""),0,IF((7*($D30="Weekly")+14*($D30="Every 2 weeks"))&gt;0,MAX(0,-INT(($C30-(Paychecks!$B$9+1))/(7*($D30="Weekly")+14*($D30="Every 2 weeks")))-MAX(0,-INT(($C30-Paychecks!$A$9)/(7*($D30="Weekly")+14*($D30="Every 2 weeks"))))),IF((($D30="Monthly")+3*($D30="Quarterly")+12*($D30="Yearly"))&gt;0,IF(((YEAR((Paychecks!$B$9+1))-YEAR($C30))*12+MONTH((Paychecks!$B$9+1))-MONTH($C30))&lt;0,0,INT((((YEAR((Paychecks!$B$9+1))-YEAR($C30))*12+MONTH((Paychecks!$B$9+1))-MONTH($C30))-1)/(($D30="Monthly")+3*($D30="Quarterly")+12*($D30="Yearly")))+1+(MOD(((YEAR((Paychecks!$B$9+1))-YEAR($C30))*12+MONTH((Paychecks!$B$9+1))-MONTH($C30)),(($D30="Monthly")+3*($D30="Quarterly")+12*($D30="Yearly")))=0)*(EDATE($C30,((YEAR((Paychecks!$B$9+1))-YEAR($C30))*12+MONTH((Paychecks!$B$9+1))-MONTH($C30)))&lt;(Paychecks!$B$9+1)))-IF(((YEAR(Paychecks!$A$9)-YEAR($C30))*12+MONTH(Paychecks!$A$9)-MONTH($C30))&lt;0,0,INT((((YEAR(Paychecks!$A$9)-YEAR($C30))*12+MONTH(Paychecks!$A$9)-MONTH($C30))-1)/(($D30="Monthly")+3*($D30="Quarterly")+12*($D30="Yearly")))+1+(MOD(((YEAR(Paychecks!$A$9)-YEAR($C30))*12+MONTH(Paychecks!$A$9)-MONTH($C30)),(($D30="Monthly")+3*($D30="Quarterly")+12*($D30="Yearly")))=0)*(EDATE($C30,((YEAR(Paychecks!$A$9)-YEAR($C30))*12+MONTH(Paychecks!$A$9)-MONTH($C30)))&lt;Paychecks!$A$9)),($C30&gt;=Paychecks!$A$9)*($C30&lt;=Paychecks!$B$9))))</f>
      </c>
    </row>
    <row r="31" spans="1:18" x14ac:dyDescent="0.25">
      <c r="A31" s="2"/>
      <c r="B31" s="11"/>
      <c r="C31" s="9"/>
      <c r="D31" s="2"/>
      <c r="E31" s="2"/>
      <c r="F31" s="2"/>
      <c r="G31" s="2">
        <f>IF(A31="","",IF(F31="Yes","Paid",IF(C31&lt;TODAY(),"Overdue",IF(C31-TODAY()&lt;=HeadsUp,"Due soon",IF(E31="Yes","Autopay","Upcoming")))))</f>
      </c>
      <c r="H31" s="2">
        <f>IF(OR(A31="",F31="Yes"),"",C31-TODAY())</f>
      </c>
      <c r="I31" s="9">
        <f>IF(OR(A31="",C31=""),"",IF(OR(C31&lt;Paychecks!$A$2,C31&gt;Paychecks!$B$9),"",INDEX(Paychecks!$A$2:$A$9,MATCH(C31,Paychecks!$A$2:$A$9,1))))</f>
      </c>
      <c r="J31" s="2"/>
      <c r="K31" s="14">
        <f>IF(OR($A31="",$C31=""),0,IF((7*($D31="Weekly")+14*($D31="Every 2 weeks"))&gt;0,MAX(0,-INT(($C31-(Paychecks!$B$2+1))/(7*($D31="Weekly")+14*($D31="Every 2 weeks")))-MAX(0,-INT(($C31-Paychecks!$A$2)/(7*($D31="Weekly")+14*($D31="Every 2 weeks"))))),IF((($D31="Monthly")+3*($D31="Quarterly")+12*($D31="Yearly"))&gt;0,IF(((YEAR((Paychecks!$B$2+1))-YEAR($C31))*12+MONTH((Paychecks!$B$2+1))-MONTH($C31))&lt;0,0,INT((((YEAR((Paychecks!$B$2+1))-YEAR($C31))*12+MONTH((Paychecks!$B$2+1))-MONTH($C31))-1)/(($D31="Monthly")+3*($D31="Quarterly")+12*($D31="Yearly")))+1+(MOD(((YEAR((Paychecks!$B$2+1))-YEAR($C31))*12+MONTH((Paychecks!$B$2+1))-MONTH($C31)),(($D31="Monthly")+3*($D31="Quarterly")+12*($D31="Yearly")))=0)*(EDATE($C31,((YEAR((Paychecks!$B$2+1))-YEAR($C31))*12+MONTH((Paychecks!$B$2+1))-MONTH($C31)))&lt;(Paychecks!$B$2+1)))-IF(((YEAR(Paychecks!$A$2)-YEAR($C31))*12+MONTH(Paychecks!$A$2)-MONTH($C31))&lt;0,0,INT((((YEAR(Paychecks!$A$2)-YEAR($C31))*12+MONTH(Paychecks!$A$2)-MONTH($C31))-1)/(($D31="Monthly")+3*($D31="Quarterly")+12*($D31="Yearly")))+1+(MOD(((YEAR(Paychecks!$A$2)-YEAR($C31))*12+MONTH(Paychecks!$A$2)-MONTH($C31)),(($D31="Monthly")+3*($D31="Quarterly")+12*($D31="Yearly")))=0)*(EDATE($C31,((YEAR(Paychecks!$A$2)-YEAR($C31))*12+MONTH(Paychecks!$A$2)-MONTH($C31)))&lt;Paychecks!$A$2)),($C31&gt;=Paychecks!$A$2)*($C31&lt;=Paychecks!$B$2))))</f>
      </c>
      <c r="L31" s="14">
        <f>IF(OR($A31="",$C31=""),0,IF((7*($D31="Weekly")+14*($D31="Every 2 weeks"))&gt;0,MAX(0,-INT(($C31-(Paychecks!$B$3+1))/(7*($D31="Weekly")+14*($D31="Every 2 weeks")))-MAX(0,-INT(($C31-Paychecks!$A$3)/(7*($D31="Weekly")+14*($D31="Every 2 weeks"))))),IF((($D31="Monthly")+3*($D31="Quarterly")+12*($D31="Yearly"))&gt;0,IF(((YEAR((Paychecks!$B$3+1))-YEAR($C31))*12+MONTH((Paychecks!$B$3+1))-MONTH($C31))&lt;0,0,INT((((YEAR((Paychecks!$B$3+1))-YEAR($C31))*12+MONTH((Paychecks!$B$3+1))-MONTH($C31))-1)/(($D31="Monthly")+3*($D31="Quarterly")+12*($D31="Yearly")))+1+(MOD(((YEAR((Paychecks!$B$3+1))-YEAR($C31))*12+MONTH((Paychecks!$B$3+1))-MONTH($C31)),(($D31="Monthly")+3*($D31="Quarterly")+12*($D31="Yearly")))=0)*(EDATE($C31,((YEAR((Paychecks!$B$3+1))-YEAR($C31))*12+MONTH((Paychecks!$B$3+1))-MONTH($C31)))&lt;(Paychecks!$B$3+1)))-IF(((YEAR(Paychecks!$A$3)-YEAR($C31))*12+MONTH(Paychecks!$A$3)-MONTH($C31))&lt;0,0,INT((((YEAR(Paychecks!$A$3)-YEAR($C31))*12+MONTH(Paychecks!$A$3)-MONTH($C31))-1)/(($D31="Monthly")+3*($D31="Quarterly")+12*($D31="Yearly")))+1+(MOD(((YEAR(Paychecks!$A$3)-YEAR($C31))*12+MONTH(Paychecks!$A$3)-MONTH($C31)),(($D31="Monthly")+3*($D31="Quarterly")+12*($D31="Yearly")))=0)*(EDATE($C31,((YEAR(Paychecks!$A$3)-YEAR($C31))*12+MONTH(Paychecks!$A$3)-MONTH($C31)))&lt;Paychecks!$A$3)),($C31&gt;=Paychecks!$A$3)*($C31&lt;=Paychecks!$B$3))))</f>
      </c>
      <c r="M31" s="14">
        <f>IF(OR($A31="",$C31=""),0,IF((7*($D31="Weekly")+14*($D31="Every 2 weeks"))&gt;0,MAX(0,-INT(($C31-(Paychecks!$B$4+1))/(7*($D31="Weekly")+14*($D31="Every 2 weeks")))-MAX(0,-INT(($C31-Paychecks!$A$4)/(7*($D31="Weekly")+14*($D31="Every 2 weeks"))))),IF((($D31="Monthly")+3*($D31="Quarterly")+12*($D31="Yearly"))&gt;0,IF(((YEAR((Paychecks!$B$4+1))-YEAR($C31))*12+MONTH((Paychecks!$B$4+1))-MONTH($C31))&lt;0,0,INT((((YEAR((Paychecks!$B$4+1))-YEAR($C31))*12+MONTH((Paychecks!$B$4+1))-MONTH($C31))-1)/(($D31="Monthly")+3*($D31="Quarterly")+12*($D31="Yearly")))+1+(MOD(((YEAR((Paychecks!$B$4+1))-YEAR($C31))*12+MONTH((Paychecks!$B$4+1))-MONTH($C31)),(($D31="Monthly")+3*($D31="Quarterly")+12*($D31="Yearly")))=0)*(EDATE($C31,((YEAR((Paychecks!$B$4+1))-YEAR($C31))*12+MONTH((Paychecks!$B$4+1))-MONTH($C31)))&lt;(Paychecks!$B$4+1)))-IF(((YEAR(Paychecks!$A$4)-YEAR($C31))*12+MONTH(Paychecks!$A$4)-MONTH($C31))&lt;0,0,INT((((YEAR(Paychecks!$A$4)-YEAR($C31))*12+MONTH(Paychecks!$A$4)-MONTH($C31))-1)/(($D31="Monthly")+3*($D31="Quarterly")+12*($D31="Yearly")))+1+(MOD(((YEAR(Paychecks!$A$4)-YEAR($C31))*12+MONTH(Paychecks!$A$4)-MONTH($C31)),(($D31="Monthly")+3*($D31="Quarterly")+12*($D31="Yearly")))=0)*(EDATE($C31,((YEAR(Paychecks!$A$4)-YEAR($C31))*12+MONTH(Paychecks!$A$4)-MONTH($C31)))&lt;Paychecks!$A$4)),($C31&gt;=Paychecks!$A$4)*($C31&lt;=Paychecks!$B$4))))</f>
      </c>
      <c r="N31" s="14">
        <f>IF(OR($A31="",$C31=""),0,IF((7*($D31="Weekly")+14*($D31="Every 2 weeks"))&gt;0,MAX(0,-INT(($C31-(Paychecks!$B$5+1))/(7*($D31="Weekly")+14*($D31="Every 2 weeks")))-MAX(0,-INT(($C31-Paychecks!$A$5)/(7*($D31="Weekly")+14*($D31="Every 2 weeks"))))),IF((($D31="Monthly")+3*($D31="Quarterly")+12*($D31="Yearly"))&gt;0,IF(((YEAR((Paychecks!$B$5+1))-YEAR($C31))*12+MONTH((Paychecks!$B$5+1))-MONTH($C31))&lt;0,0,INT((((YEAR((Paychecks!$B$5+1))-YEAR($C31))*12+MONTH((Paychecks!$B$5+1))-MONTH($C31))-1)/(($D31="Monthly")+3*($D31="Quarterly")+12*($D31="Yearly")))+1+(MOD(((YEAR((Paychecks!$B$5+1))-YEAR($C31))*12+MONTH((Paychecks!$B$5+1))-MONTH($C31)),(($D31="Monthly")+3*($D31="Quarterly")+12*($D31="Yearly")))=0)*(EDATE($C31,((YEAR((Paychecks!$B$5+1))-YEAR($C31))*12+MONTH((Paychecks!$B$5+1))-MONTH($C31)))&lt;(Paychecks!$B$5+1)))-IF(((YEAR(Paychecks!$A$5)-YEAR($C31))*12+MONTH(Paychecks!$A$5)-MONTH($C31))&lt;0,0,INT((((YEAR(Paychecks!$A$5)-YEAR($C31))*12+MONTH(Paychecks!$A$5)-MONTH($C31))-1)/(($D31="Monthly")+3*($D31="Quarterly")+12*($D31="Yearly")))+1+(MOD(((YEAR(Paychecks!$A$5)-YEAR($C31))*12+MONTH(Paychecks!$A$5)-MONTH($C31)),(($D31="Monthly")+3*($D31="Quarterly")+12*($D31="Yearly")))=0)*(EDATE($C31,((YEAR(Paychecks!$A$5)-YEAR($C31))*12+MONTH(Paychecks!$A$5)-MONTH($C31)))&lt;Paychecks!$A$5)),($C31&gt;=Paychecks!$A$5)*($C31&lt;=Paychecks!$B$5))))</f>
      </c>
      <c r="O31" s="14">
        <f>IF(OR($A31="",$C31=""),0,IF((7*($D31="Weekly")+14*($D31="Every 2 weeks"))&gt;0,MAX(0,-INT(($C31-(Paychecks!$B$6+1))/(7*($D31="Weekly")+14*($D31="Every 2 weeks")))-MAX(0,-INT(($C31-Paychecks!$A$6)/(7*($D31="Weekly")+14*($D31="Every 2 weeks"))))),IF((($D31="Monthly")+3*($D31="Quarterly")+12*($D31="Yearly"))&gt;0,IF(((YEAR((Paychecks!$B$6+1))-YEAR($C31))*12+MONTH((Paychecks!$B$6+1))-MONTH($C31))&lt;0,0,INT((((YEAR((Paychecks!$B$6+1))-YEAR($C31))*12+MONTH((Paychecks!$B$6+1))-MONTH($C31))-1)/(($D31="Monthly")+3*($D31="Quarterly")+12*($D31="Yearly")))+1+(MOD(((YEAR((Paychecks!$B$6+1))-YEAR($C31))*12+MONTH((Paychecks!$B$6+1))-MONTH($C31)),(($D31="Monthly")+3*($D31="Quarterly")+12*($D31="Yearly")))=0)*(EDATE($C31,((YEAR((Paychecks!$B$6+1))-YEAR($C31))*12+MONTH((Paychecks!$B$6+1))-MONTH($C31)))&lt;(Paychecks!$B$6+1)))-IF(((YEAR(Paychecks!$A$6)-YEAR($C31))*12+MONTH(Paychecks!$A$6)-MONTH($C31))&lt;0,0,INT((((YEAR(Paychecks!$A$6)-YEAR($C31))*12+MONTH(Paychecks!$A$6)-MONTH($C31))-1)/(($D31="Monthly")+3*($D31="Quarterly")+12*($D31="Yearly")))+1+(MOD(((YEAR(Paychecks!$A$6)-YEAR($C31))*12+MONTH(Paychecks!$A$6)-MONTH($C31)),(($D31="Monthly")+3*($D31="Quarterly")+12*($D31="Yearly")))=0)*(EDATE($C31,((YEAR(Paychecks!$A$6)-YEAR($C31))*12+MONTH(Paychecks!$A$6)-MONTH($C31)))&lt;Paychecks!$A$6)),($C31&gt;=Paychecks!$A$6)*($C31&lt;=Paychecks!$B$6))))</f>
      </c>
      <c r="P31" s="14">
        <f>IF(OR($A31="",$C31=""),0,IF((7*($D31="Weekly")+14*($D31="Every 2 weeks"))&gt;0,MAX(0,-INT(($C31-(Paychecks!$B$7+1))/(7*($D31="Weekly")+14*($D31="Every 2 weeks")))-MAX(0,-INT(($C31-Paychecks!$A$7)/(7*($D31="Weekly")+14*($D31="Every 2 weeks"))))),IF((($D31="Monthly")+3*($D31="Quarterly")+12*($D31="Yearly"))&gt;0,IF(((YEAR((Paychecks!$B$7+1))-YEAR($C31))*12+MONTH((Paychecks!$B$7+1))-MONTH($C31))&lt;0,0,INT((((YEAR((Paychecks!$B$7+1))-YEAR($C31))*12+MONTH((Paychecks!$B$7+1))-MONTH($C31))-1)/(($D31="Monthly")+3*($D31="Quarterly")+12*($D31="Yearly")))+1+(MOD(((YEAR((Paychecks!$B$7+1))-YEAR($C31))*12+MONTH((Paychecks!$B$7+1))-MONTH($C31)),(($D31="Monthly")+3*($D31="Quarterly")+12*($D31="Yearly")))=0)*(EDATE($C31,((YEAR((Paychecks!$B$7+1))-YEAR($C31))*12+MONTH((Paychecks!$B$7+1))-MONTH($C31)))&lt;(Paychecks!$B$7+1)))-IF(((YEAR(Paychecks!$A$7)-YEAR($C31))*12+MONTH(Paychecks!$A$7)-MONTH($C31))&lt;0,0,INT((((YEAR(Paychecks!$A$7)-YEAR($C31))*12+MONTH(Paychecks!$A$7)-MONTH($C31))-1)/(($D31="Monthly")+3*($D31="Quarterly")+12*($D31="Yearly")))+1+(MOD(((YEAR(Paychecks!$A$7)-YEAR($C31))*12+MONTH(Paychecks!$A$7)-MONTH($C31)),(($D31="Monthly")+3*($D31="Quarterly")+12*($D31="Yearly")))=0)*(EDATE($C31,((YEAR(Paychecks!$A$7)-YEAR($C31))*12+MONTH(Paychecks!$A$7)-MONTH($C31)))&lt;Paychecks!$A$7)),($C31&gt;=Paychecks!$A$7)*($C31&lt;=Paychecks!$B$7))))</f>
      </c>
      <c r="Q31" s="14">
        <f>IF(OR($A31="",$C31=""),0,IF((7*($D31="Weekly")+14*($D31="Every 2 weeks"))&gt;0,MAX(0,-INT(($C31-(Paychecks!$B$8+1))/(7*($D31="Weekly")+14*($D31="Every 2 weeks")))-MAX(0,-INT(($C31-Paychecks!$A$8)/(7*($D31="Weekly")+14*($D31="Every 2 weeks"))))),IF((($D31="Monthly")+3*($D31="Quarterly")+12*($D31="Yearly"))&gt;0,IF(((YEAR((Paychecks!$B$8+1))-YEAR($C31))*12+MONTH((Paychecks!$B$8+1))-MONTH($C31))&lt;0,0,INT((((YEAR((Paychecks!$B$8+1))-YEAR($C31))*12+MONTH((Paychecks!$B$8+1))-MONTH($C31))-1)/(($D31="Monthly")+3*($D31="Quarterly")+12*($D31="Yearly")))+1+(MOD(((YEAR((Paychecks!$B$8+1))-YEAR($C31))*12+MONTH((Paychecks!$B$8+1))-MONTH($C31)),(($D31="Monthly")+3*($D31="Quarterly")+12*($D31="Yearly")))=0)*(EDATE($C31,((YEAR((Paychecks!$B$8+1))-YEAR($C31))*12+MONTH((Paychecks!$B$8+1))-MONTH($C31)))&lt;(Paychecks!$B$8+1)))-IF(((YEAR(Paychecks!$A$8)-YEAR($C31))*12+MONTH(Paychecks!$A$8)-MONTH($C31))&lt;0,0,INT((((YEAR(Paychecks!$A$8)-YEAR($C31))*12+MONTH(Paychecks!$A$8)-MONTH($C31))-1)/(($D31="Monthly")+3*($D31="Quarterly")+12*($D31="Yearly")))+1+(MOD(((YEAR(Paychecks!$A$8)-YEAR($C31))*12+MONTH(Paychecks!$A$8)-MONTH($C31)),(($D31="Monthly")+3*($D31="Quarterly")+12*($D31="Yearly")))=0)*(EDATE($C31,((YEAR(Paychecks!$A$8)-YEAR($C31))*12+MONTH(Paychecks!$A$8)-MONTH($C31)))&lt;Paychecks!$A$8)),($C31&gt;=Paychecks!$A$8)*($C31&lt;=Paychecks!$B$8))))</f>
      </c>
      <c r="R31" s="14">
        <f>IF(OR($A31="",$C31=""),0,IF((7*($D31="Weekly")+14*($D31="Every 2 weeks"))&gt;0,MAX(0,-INT(($C31-(Paychecks!$B$9+1))/(7*($D31="Weekly")+14*($D31="Every 2 weeks")))-MAX(0,-INT(($C31-Paychecks!$A$9)/(7*($D31="Weekly")+14*($D31="Every 2 weeks"))))),IF((($D31="Monthly")+3*($D31="Quarterly")+12*($D31="Yearly"))&gt;0,IF(((YEAR((Paychecks!$B$9+1))-YEAR($C31))*12+MONTH((Paychecks!$B$9+1))-MONTH($C31))&lt;0,0,INT((((YEAR((Paychecks!$B$9+1))-YEAR($C31))*12+MONTH((Paychecks!$B$9+1))-MONTH($C31))-1)/(($D31="Monthly")+3*($D31="Quarterly")+12*($D31="Yearly")))+1+(MOD(((YEAR((Paychecks!$B$9+1))-YEAR($C31))*12+MONTH((Paychecks!$B$9+1))-MONTH($C31)),(($D31="Monthly")+3*($D31="Quarterly")+12*($D31="Yearly")))=0)*(EDATE($C31,((YEAR((Paychecks!$B$9+1))-YEAR($C31))*12+MONTH((Paychecks!$B$9+1))-MONTH($C31)))&lt;(Paychecks!$B$9+1)))-IF(((YEAR(Paychecks!$A$9)-YEAR($C31))*12+MONTH(Paychecks!$A$9)-MONTH($C31))&lt;0,0,INT((((YEAR(Paychecks!$A$9)-YEAR($C31))*12+MONTH(Paychecks!$A$9)-MONTH($C31))-1)/(($D31="Monthly")+3*($D31="Quarterly")+12*($D31="Yearly")))+1+(MOD(((YEAR(Paychecks!$A$9)-YEAR($C31))*12+MONTH(Paychecks!$A$9)-MONTH($C31)),(($D31="Monthly")+3*($D31="Quarterly")+12*($D31="Yearly")))=0)*(EDATE($C31,((YEAR(Paychecks!$A$9)-YEAR($C31))*12+MONTH(Paychecks!$A$9)-MONTH($C31)))&lt;Paychecks!$A$9)),($C31&gt;=Paychecks!$A$9)*($C31&lt;=Paychecks!$B$9))))</f>
      </c>
    </row>
    <row r="32" spans="1:18" x14ac:dyDescent="0.25">
      <c r="A32" s="2"/>
      <c r="B32" s="11"/>
      <c r="C32" s="9"/>
      <c r="D32" s="2"/>
      <c r="E32" s="2"/>
      <c r="F32" s="2"/>
      <c r="G32" s="2">
        <f>IF(A32="","",IF(F32="Yes","Paid",IF(C32&lt;TODAY(),"Overdue",IF(C32-TODAY()&lt;=HeadsUp,"Due soon",IF(E32="Yes","Autopay","Upcoming")))))</f>
      </c>
      <c r="H32" s="2">
        <f>IF(OR(A32="",F32="Yes"),"",C32-TODAY())</f>
      </c>
      <c r="I32" s="9">
        <f>IF(OR(A32="",C32=""),"",IF(OR(C32&lt;Paychecks!$A$2,C32&gt;Paychecks!$B$9),"",INDEX(Paychecks!$A$2:$A$9,MATCH(C32,Paychecks!$A$2:$A$9,1))))</f>
      </c>
      <c r="J32" s="2"/>
      <c r="K32" s="14">
        <f>IF(OR($A32="",$C32=""),0,IF((7*($D32="Weekly")+14*($D32="Every 2 weeks"))&gt;0,MAX(0,-INT(($C32-(Paychecks!$B$2+1))/(7*($D32="Weekly")+14*($D32="Every 2 weeks")))-MAX(0,-INT(($C32-Paychecks!$A$2)/(7*($D32="Weekly")+14*($D32="Every 2 weeks"))))),IF((($D32="Monthly")+3*($D32="Quarterly")+12*($D32="Yearly"))&gt;0,IF(((YEAR((Paychecks!$B$2+1))-YEAR($C32))*12+MONTH((Paychecks!$B$2+1))-MONTH($C32))&lt;0,0,INT((((YEAR((Paychecks!$B$2+1))-YEAR($C32))*12+MONTH((Paychecks!$B$2+1))-MONTH($C32))-1)/(($D32="Monthly")+3*($D32="Quarterly")+12*($D32="Yearly")))+1+(MOD(((YEAR((Paychecks!$B$2+1))-YEAR($C32))*12+MONTH((Paychecks!$B$2+1))-MONTH($C32)),(($D32="Monthly")+3*($D32="Quarterly")+12*($D32="Yearly")))=0)*(EDATE($C32,((YEAR((Paychecks!$B$2+1))-YEAR($C32))*12+MONTH((Paychecks!$B$2+1))-MONTH($C32)))&lt;(Paychecks!$B$2+1)))-IF(((YEAR(Paychecks!$A$2)-YEAR($C32))*12+MONTH(Paychecks!$A$2)-MONTH($C32))&lt;0,0,INT((((YEAR(Paychecks!$A$2)-YEAR($C32))*12+MONTH(Paychecks!$A$2)-MONTH($C32))-1)/(($D32="Monthly")+3*($D32="Quarterly")+12*($D32="Yearly")))+1+(MOD(((YEAR(Paychecks!$A$2)-YEAR($C32))*12+MONTH(Paychecks!$A$2)-MONTH($C32)),(($D32="Monthly")+3*($D32="Quarterly")+12*($D32="Yearly")))=0)*(EDATE($C32,((YEAR(Paychecks!$A$2)-YEAR($C32))*12+MONTH(Paychecks!$A$2)-MONTH($C32)))&lt;Paychecks!$A$2)),($C32&gt;=Paychecks!$A$2)*($C32&lt;=Paychecks!$B$2))))</f>
      </c>
      <c r="L32" s="14">
        <f>IF(OR($A32="",$C32=""),0,IF((7*($D32="Weekly")+14*($D32="Every 2 weeks"))&gt;0,MAX(0,-INT(($C32-(Paychecks!$B$3+1))/(7*($D32="Weekly")+14*($D32="Every 2 weeks")))-MAX(0,-INT(($C32-Paychecks!$A$3)/(7*($D32="Weekly")+14*($D32="Every 2 weeks"))))),IF((($D32="Monthly")+3*($D32="Quarterly")+12*($D32="Yearly"))&gt;0,IF(((YEAR((Paychecks!$B$3+1))-YEAR($C32))*12+MONTH((Paychecks!$B$3+1))-MONTH($C32))&lt;0,0,INT((((YEAR((Paychecks!$B$3+1))-YEAR($C32))*12+MONTH((Paychecks!$B$3+1))-MONTH($C32))-1)/(($D32="Monthly")+3*($D32="Quarterly")+12*($D32="Yearly")))+1+(MOD(((YEAR((Paychecks!$B$3+1))-YEAR($C32))*12+MONTH((Paychecks!$B$3+1))-MONTH($C32)),(($D32="Monthly")+3*($D32="Quarterly")+12*($D32="Yearly")))=0)*(EDATE($C32,((YEAR((Paychecks!$B$3+1))-YEAR($C32))*12+MONTH((Paychecks!$B$3+1))-MONTH($C32)))&lt;(Paychecks!$B$3+1)))-IF(((YEAR(Paychecks!$A$3)-YEAR($C32))*12+MONTH(Paychecks!$A$3)-MONTH($C32))&lt;0,0,INT((((YEAR(Paychecks!$A$3)-YEAR($C32))*12+MONTH(Paychecks!$A$3)-MONTH($C32))-1)/(($D32="Monthly")+3*($D32="Quarterly")+12*($D32="Yearly")))+1+(MOD(((YEAR(Paychecks!$A$3)-YEAR($C32))*12+MONTH(Paychecks!$A$3)-MONTH($C32)),(($D32="Monthly")+3*($D32="Quarterly")+12*($D32="Yearly")))=0)*(EDATE($C32,((YEAR(Paychecks!$A$3)-YEAR($C32))*12+MONTH(Paychecks!$A$3)-MONTH($C32)))&lt;Paychecks!$A$3)),($C32&gt;=Paychecks!$A$3)*($C32&lt;=Paychecks!$B$3))))</f>
      </c>
      <c r="M32" s="14">
        <f>IF(OR($A32="",$C32=""),0,IF((7*($D32="Weekly")+14*($D32="Every 2 weeks"))&gt;0,MAX(0,-INT(($C32-(Paychecks!$B$4+1))/(7*($D32="Weekly")+14*($D32="Every 2 weeks")))-MAX(0,-INT(($C32-Paychecks!$A$4)/(7*($D32="Weekly")+14*($D32="Every 2 weeks"))))),IF((($D32="Monthly")+3*($D32="Quarterly")+12*($D32="Yearly"))&gt;0,IF(((YEAR((Paychecks!$B$4+1))-YEAR($C32))*12+MONTH((Paychecks!$B$4+1))-MONTH($C32))&lt;0,0,INT((((YEAR((Paychecks!$B$4+1))-YEAR($C32))*12+MONTH((Paychecks!$B$4+1))-MONTH($C32))-1)/(($D32="Monthly")+3*($D32="Quarterly")+12*($D32="Yearly")))+1+(MOD(((YEAR((Paychecks!$B$4+1))-YEAR($C32))*12+MONTH((Paychecks!$B$4+1))-MONTH($C32)),(($D32="Monthly")+3*($D32="Quarterly")+12*($D32="Yearly")))=0)*(EDATE($C32,((YEAR((Paychecks!$B$4+1))-YEAR($C32))*12+MONTH((Paychecks!$B$4+1))-MONTH($C32)))&lt;(Paychecks!$B$4+1)))-IF(((YEAR(Paychecks!$A$4)-YEAR($C32))*12+MONTH(Paychecks!$A$4)-MONTH($C32))&lt;0,0,INT((((YEAR(Paychecks!$A$4)-YEAR($C32))*12+MONTH(Paychecks!$A$4)-MONTH($C32))-1)/(($D32="Monthly")+3*($D32="Quarterly")+12*($D32="Yearly")))+1+(MOD(((YEAR(Paychecks!$A$4)-YEAR($C32))*12+MONTH(Paychecks!$A$4)-MONTH($C32)),(($D32="Monthly")+3*($D32="Quarterly")+12*($D32="Yearly")))=0)*(EDATE($C32,((YEAR(Paychecks!$A$4)-YEAR($C32))*12+MONTH(Paychecks!$A$4)-MONTH($C32)))&lt;Paychecks!$A$4)),($C32&gt;=Paychecks!$A$4)*($C32&lt;=Paychecks!$B$4))))</f>
      </c>
      <c r="N32" s="14">
        <f>IF(OR($A32="",$C32=""),0,IF((7*($D32="Weekly")+14*($D32="Every 2 weeks"))&gt;0,MAX(0,-INT(($C32-(Paychecks!$B$5+1))/(7*($D32="Weekly")+14*($D32="Every 2 weeks")))-MAX(0,-INT(($C32-Paychecks!$A$5)/(7*($D32="Weekly")+14*($D32="Every 2 weeks"))))),IF((($D32="Monthly")+3*($D32="Quarterly")+12*($D32="Yearly"))&gt;0,IF(((YEAR((Paychecks!$B$5+1))-YEAR($C32))*12+MONTH((Paychecks!$B$5+1))-MONTH($C32))&lt;0,0,INT((((YEAR((Paychecks!$B$5+1))-YEAR($C32))*12+MONTH((Paychecks!$B$5+1))-MONTH($C32))-1)/(($D32="Monthly")+3*($D32="Quarterly")+12*($D32="Yearly")))+1+(MOD(((YEAR((Paychecks!$B$5+1))-YEAR($C32))*12+MONTH((Paychecks!$B$5+1))-MONTH($C32)),(($D32="Monthly")+3*($D32="Quarterly")+12*($D32="Yearly")))=0)*(EDATE($C32,((YEAR((Paychecks!$B$5+1))-YEAR($C32))*12+MONTH((Paychecks!$B$5+1))-MONTH($C32)))&lt;(Paychecks!$B$5+1)))-IF(((YEAR(Paychecks!$A$5)-YEAR($C32))*12+MONTH(Paychecks!$A$5)-MONTH($C32))&lt;0,0,INT((((YEAR(Paychecks!$A$5)-YEAR($C32))*12+MONTH(Paychecks!$A$5)-MONTH($C32))-1)/(($D32="Monthly")+3*($D32="Quarterly")+12*($D32="Yearly")))+1+(MOD(((YEAR(Paychecks!$A$5)-YEAR($C32))*12+MONTH(Paychecks!$A$5)-MONTH($C32)),(($D32="Monthly")+3*($D32="Quarterly")+12*($D32="Yearly")))=0)*(EDATE($C32,((YEAR(Paychecks!$A$5)-YEAR($C32))*12+MONTH(Paychecks!$A$5)-MONTH($C32)))&lt;Paychecks!$A$5)),($C32&gt;=Paychecks!$A$5)*($C32&lt;=Paychecks!$B$5))))</f>
      </c>
      <c r="O32" s="14">
        <f>IF(OR($A32="",$C32=""),0,IF((7*($D32="Weekly")+14*($D32="Every 2 weeks"))&gt;0,MAX(0,-INT(($C32-(Paychecks!$B$6+1))/(7*($D32="Weekly")+14*($D32="Every 2 weeks")))-MAX(0,-INT(($C32-Paychecks!$A$6)/(7*($D32="Weekly")+14*($D32="Every 2 weeks"))))),IF((($D32="Monthly")+3*($D32="Quarterly")+12*($D32="Yearly"))&gt;0,IF(((YEAR((Paychecks!$B$6+1))-YEAR($C32))*12+MONTH((Paychecks!$B$6+1))-MONTH($C32))&lt;0,0,INT((((YEAR((Paychecks!$B$6+1))-YEAR($C32))*12+MONTH((Paychecks!$B$6+1))-MONTH($C32))-1)/(($D32="Monthly")+3*($D32="Quarterly")+12*($D32="Yearly")))+1+(MOD(((YEAR((Paychecks!$B$6+1))-YEAR($C32))*12+MONTH((Paychecks!$B$6+1))-MONTH($C32)),(($D32="Monthly")+3*($D32="Quarterly")+12*($D32="Yearly")))=0)*(EDATE($C32,((YEAR((Paychecks!$B$6+1))-YEAR($C32))*12+MONTH((Paychecks!$B$6+1))-MONTH($C32)))&lt;(Paychecks!$B$6+1)))-IF(((YEAR(Paychecks!$A$6)-YEAR($C32))*12+MONTH(Paychecks!$A$6)-MONTH($C32))&lt;0,0,INT((((YEAR(Paychecks!$A$6)-YEAR($C32))*12+MONTH(Paychecks!$A$6)-MONTH($C32))-1)/(($D32="Monthly")+3*($D32="Quarterly")+12*($D32="Yearly")))+1+(MOD(((YEAR(Paychecks!$A$6)-YEAR($C32))*12+MONTH(Paychecks!$A$6)-MONTH($C32)),(($D32="Monthly")+3*($D32="Quarterly")+12*($D32="Yearly")))=0)*(EDATE($C32,((YEAR(Paychecks!$A$6)-YEAR($C32))*12+MONTH(Paychecks!$A$6)-MONTH($C32)))&lt;Paychecks!$A$6)),($C32&gt;=Paychecks!$A$6)*($C32&lt;=Paychecks!$B$6))))</f>
      </c>
      <c r="P32" s="14">
        <f>IF(OR($A32="",$C32=""),0,IF((7*($D32="Weekly")+14*($D32="Every 2 weeks"))&gt;0,MAX(0,-INT(($C32-(Paychecks!$B$7+1))/(7*($D32="Weekly")+14*($D32="Every 2 weeks")))-MAX(0,-INT(($C32-Paychecks!$A$7)/(7*($D32="Weekly")+14*($D32="Every 2 weeks"))))),IF((($D32="Monthly")+3*($D32="Quarterly")+12*($D32="Yearly"))&gt;0,IF(((YEAR((Paychecks!$B$7+1))-YEAR($C32))*12+MONTH((Paychecks!$B$7+1))-MONTH($C32))&lt;0,0,INT((((YEAR((Paychecks!$B$7+1))-YEAR($C32))*12+MONTH((Paychecks!$B$7+1))-MONTH($C32))-1)/(($D32="Monthly")+3*($D32="Quarterly")+12*($D32="Yearly")))+1+(MOD(((YEAR((Paychecks!$B$7+1))-YEAR($C32))*12+MONTH((Paychecks!$B$7+1))-MONTH($C32)),(($D32="Monthly")+3*($D32="Quarterly")+12*($D32="Yearly")))=0)*(EDATE($C32,((YEAR((Paychecks!$B$7+1))-YEAR($C32))*12+MONTH((Paychecks!$B$7+1))-MONTH($C32)))&lt;(Paychecks!$B$7+1)))-IF(((YEAR(Paychecks!$A$7)-YEAR($C32))*12+MONTH(Paychecks!$A$7)-MONTH($C32))&lt;0,0,INT((((YEAR(Paychecks!$A$7)-YEAR($C32))*12+MONTH(Paychecks!$A$7)-MONTH($C32))-1)/(($D32="Monthly")+3*($D32="Quarterly")+12*($D32="Yearly")))+1+(MOD(((YEAR(Paychecks!$A$7)-YEAR($C32))*12+MONTH(Paychecks!$A$7)-MONTH($C32)),(($D32="Monthly")+3*($D32="Quarterly")+12*($D32="Yearly")))=0)*(EDATE($C32,((YEAR(Paychecks!$A$7)-YEAR($C32))*12+MONTH(Paychecks!$A$7)-MONTH($C32)))&lt;Paychecks!$A$7)),($C32&gt;=Paychecks!$A$7)*($C32&lt;=Paychecks!$B$7))))</f>
      </c>
      <c r="Q32" s="14">
        <f>IF(OR($A32="",$C32=""),0,IF((7*($D32="Weekly")+14*($D32="Every 2 weeks"))&gt;0,MAX(0,-INT(($C32-(Paychecks!$B$8+1))/(7*($D32="Weekly")+14*($D32="Every 2 weeks")))-MAX(0,-INT(($C32-Paychecks!$A$8)/(7*($D32="Weekly")+14*($D32="Every 2 weeks"))))),IF((($D32="Monthly")+3*($D32="Quarterly")+12*($D32="Yearly"))&gt;0,IF(((YEAR((Paychecks!$B$8+1))-YEAR($C32))*12+MONTH((Paychecks!$B$8+1))-MONTH($C32))&lt;0,0,INT((((YEAR((Paychecks!$B$8+1))-YEAR($C32))*12+MONTH((Paychecks!$B$8+1))-MONTH($C32))-1)/(($D32="Monthly")+3*($D32="Quarterly")+12*($D32="Yearly")))+1+(MOD(((YEAR((Paychecks!$B$8+1))-YEAR($C32))*12+MONTH((Paychecks!$B$8+1))-MONTH($C32)),(($D32="Monthly")+3*($D32="Quarterly")+12*($D32="Yearly")))=0)*(EDATE($C32,((YEAR((Paychecks!$B$8+1))-YEAR($C32))*12+MONTH((Paychecks!$B$8+1))-MONTH($C32)))&lt;(Paychecks!$B$8+1)))-IF(((YEAR(Paychecks!$A$8)-YEAR($C32))*12+MONTH(Paychecks!$A$8)-MONTH($C32))&lt;0,0,INT((((YEAR(Paychecks!$A$8)-YEAR($C32))*12+MONTH(Paychecks!$A$8)-MONTH($C32))-1)/(($D32="Monthly")+3*($D32="Quarterly")+12*($D32="Yearly")))+1+(MOD(((YEAR(Paychecks!$A$8)-YEAR($C32))*12+MONTH(Paychecks!$A$8)-MONTH($C32)),(($D32="Monthly")+3*($D32="Quarterly")+12*($D32="Yearly")))=0)*(EDATE($C32,((YEAR(Paychecks!$A$8)-YEAR($C32))*12+MONTH(Paychecks!$A$8)-MONTH($C32)))&lt;Paychecks!$A$8)),($C32&gt;=Paychecks!$A$8)*($C32&lt;=Paychecks!$B$8))))</f>
      </c>
      <c r="R32" s="14">
        <f>IF(OR($A32="",$C32=""),0,IF((7*($D32="Weekly")+14*($D32="Every 2 weeks"))&gt;0,MAX(0,-INT(($C32-(Paychecks!$B$9+1))/(7*($D32="Weekly")+14*($D32="Every 2 weeks")))-MAX(0,-INT(($C32-Paychecks!$A$9)/(7*($D32="Weekly")+14*($D32="Every 2 weeks"))))),IF((($D32="Monthly")+3*($D32="Quarterly")+12*($D32="Yearly"))&gt;0,IF(((YEAR((Paychecks!$B$9+1))-YEAR($C32))*12+MONTH((Paychecks!$B$9+1))-MONTH($C32))&lt;0,0,INT((((YEAR((Paychecks!$B$9+1))-YEAR($C32))*12+MONTH((Paychecks!$B$9+1))-MONTH($C32))-1)/(($D32="Monthly")+3*($D32="Quarterly")+12*($D32="Yearly")))+1+(MOD(((YEAR((Paychecks!$B$9+1))-YEAR($C32))*12+MONTH((Paychecks!$B$9+1))-MONTH($C32)),(($D32="Monthly")+3*($D32="Quarterly")+12*($D32="Yearly")))=0)*(EDATE($C32,((YEAR((Paychecks!$B$9+1))-YEAR($C32))*12+MONTH((Paychecks!$B$9+1))-MONTH($C32)))&lt;(Paychecks!$B$9+1)))-IF(((YEAR(Paychecks!$A$9)-YEAR($C32))*12+MONTH(Paychecks!$A$9)-MONTH($C32))&lt;0,0,INT((((YEAR(Paychecks!$A$9)-YEAR($C32))*12+MONTH(Paychecks!$A$9)-MONTH($C32))-1)/(($D32="Monthly")+3*($D32="Quarterly")+12*($D32="Yearly")))+1+(MOD(((YEAR(Paychecks!$A$9)-YEAR($C32))*12+MONTH(Paychecks!$A$9)-MONTH($C32)),(($D32="Monthly")+3*($D32="Quarterly")+12*($D32="Yearly")))=0)*(EDATE($C32,((YEAR(Paychecks!$A$9)-YEAR($C32))*12+MONTH(Paychecks!$A$9)-MONTH($C32)))&lt;Paychecks!$A$9)),($C32&gt;=Paychecks!$A$9)*($C32&lt;=Paychecks!$B$9))))</f>
      </c>
    </row>
    <row r="33" spans="1:18" x14ac:dyDescent="0.25">
      <c r="A33" s="2"/>
      <c r="B33" s="11"/>
      <c r="C33" s="9"/>
      <c r="D33" s="2"/>
      <c r="E33" s="2"/>
      <c r="F33" s="2"/>
      <c r="G33" s="2">
        <f>IF(A33="","",IF(F33="Yes","Paid",IF(C33&lt;TODAY(),"Overdue",IF(C33-TODAY()&lt;=HeadsUp,"Due soon",IF(E33="Yes","Autopay","Upcoming")))))</f>
      </c>
      <c r="H33" s="2">
        <f>IF(OR(A33="",F33="Yes"),"",C33-TODAY())</f>
      </c>
      <c r="I33" s="9">
        <f>IF(OR(A33="",C33=""),"",IF(OR(C33&lt;Paychecks!$A$2,C33&gt;Paychecks!$B$9),"",INDEX(Paychecks!$A$2:$A$9,MATCH(C33,Paychecks!$A$2:$A$9,1))))</f>
      </c>
      <c r="J33" s="2"/>
      <c r="K33" s="14">
        <f>IF(OR($A33="",$C33=""),0,IF((7*($D33="Weekly")+14*($D33="Every 2 weeks"))&gt;0,MAX(0,-INT(($C33-(Paychecks!$B$2+1))/(7*($D33="Weekly")+14*($D33="Every 2 weeks")))-MAX(0,-INT(($C33-Paychecks!$A$2)/(7*($D33="Weekly")+14*($D33="Every 2 weeks"))))),IF((($D33="Monthly")+3*($D33="Quarterly")+12*($D33="Yearly"))&gt;0,IF(((YEAR((Paychecks!$B$2+1))-YEAR($C33))*12+MONTH((Paychecks!$B$2+1))-MONTH($C33))&lt;0,0,INT((((YEAR((Paychecks!$B$2+1))-YEAR($C33))*12+MONTH((Paychecks!$B$2+1))-MONTH($C33))-1)/(($D33="Monthly")+3*($D33="Quarterly")+12*($D33="Yearly")))+1+(MOD(((YEAR((Paychecks!$B$2+1))-YEAR($C33))*12+MONTH((Paychecks!$B$2+1))-MONTH($C33)),(($D33="Monthly")+3*($D33="Quarterly")+12*($D33="Yearly")))=0)*(EDATE($C33,((YEAR((Paychecks!$B$2+1))-YEAR($C33))*12+MONTH((Paychecks!$B$2+1))-MONTH($C33)))&lt;(Paychecks!$B$2+1)))-IF(((YEAR(Paychecks!$A$2)-YEAR($C33))*12+MONTH(Paychecks!$A$2)-MONTH($C33))&lt;0,0,INT((((YEAR(Paychecks!$A$2)-YEAR($C33))*12+MONTH(Paychecks!$A$2)-MONTH($C33))-1)/(($D33="Monthly")+3*($D33="Quarterly")+12*($D33="Yearly")))+1+(MOD(((YEAR(Paychecks!$A$2)-YEAR($C33))*12+MONTH(Paychecks!$A$2)-MONTH($C33)),(($D33="Monthly")+3*($D33="Quarterly")+12*($D33="Yearly")))=0)*(EDATE($C33,((YEAR(Paychecks!$A$2)-YEAR($C33))*12+MONTH(Paychecks!$A$2)-MONTH($C33)))&lt;Paychecks!$A$2)),($C33&gt;=Paychecks!$A$2)*($C33&lt;=Paychecks!$B$2))))</f>
      </c>
      <c r="L33" s="14">
        <f>IF(OR($A33="",$C33=""),0,IF((7*($D33="Weekly")+14*($D33="Every 2 weeks"))&gt;0,MAX(0,-INT(($C33-(Paychecks!$B$3+1))/(7*($D33="Weekly")+14*($D33="Every 2 weeks")))-MAX(0,-INT(($C33-Paychecks!$A$3)/(7*($D33="Weekly")+14*($D33="Every 2 weeks"))))),IF((($D33="Monthly")+3*($D33="Quarterly")+12*($D33="Yearly"))&gt;0,IF(((YEAR((Paychecks!$B$3+1))-YEAR($C33))*12+MONTH((Paychecks!$B$3+1))-MONTH($C33))&lt;0,0,INT((((YEAR((Paychecks!$B$3+1))-YEAR($C33))*12+MONTH((Paychecks!$B$3+1))-MONTH($C33))-1)/(($D33="Monthly")+3*($D33="Quarterly")+12*($D33="Yearly")))+1+(MOD(((YEAR((Paychecks!$B$3+1))-YEAR($C33))*12+MONTH((Paychecks!$B$3+1))-MONTH($C33)),(($D33="Monthly")+3*($D33="Quarterly")+12*($D33="Yearly")))=0)*(EDATE($C33,((YEAR((Paychecks!$B$3+1))-YEAR($C33))*12+MONTH((Paychecks!$B$3+1))-MONTH($C33)))&lt;(Paychecks!$B$3+1)))-IF(((YEAR(Paychecks!$A$3)-YEAR($C33))*12+MONTH(Paychecks!$A$3)-MONTH($C33))&lt;0,0,INT((((YEAR(Paychecks!$A$3)-YEAR($C33))*12+MONTH(Paychecks!$A$3)-MONTH($C33))-1)/(($D33="Monthly")+3*($D33="Quarterly")+12*($D33="Yearly")))+1+(MOD(((YEAR(Paychecks!$A$3)-YEAR($C33))*12+MONTH(Paychecks!$A$3)-MONTH($C33)),(($D33="Monthly")+3*($D33="Quarterly")+12*($D33="Yearly")))=0)*(EDATE($C33,((YEAR(Paychecks!$A$3)-YEAR($C33))*12+MONTH(Paychecks!$A$3)-MONTH($C33)))&lt;Paychecks!$A$3)),($C33&gt;=Paychecks!$A$3)*($C33&lt;=Paychecks!$B$3))))</f>
      </c>
      <c r="M33" s="14">
        <f>IF(OR($A33="",$C33=""),0,IF((7*($D33="Weekly")+14*($D33="Every 2 weeks"))&gt;0,MAX(0,-INT(($C33-(Paychecks!$B$4+1))/(7*($D33="Weekly")+14*($D33="Every 2 weeks")))-MAX(0,-INT(($C33-Paychecks!$A$4)/(7*($D33="Weekly")+14*($D33="Every 2 weeks"))))),IF((($D33="Monthly")+3*($D33="Quarterly")+12*($D33="Yearly"))&gt;0,IF(((YEAR((Paychecks!$B$4+1))-YEAR($C33))*12+MONTH((Paychecks!$B$4+1))-MONTH($C33))&lt;0,0,INT((((YEAR((Paychecks!$B$4+1))-YEAR($C33))*12+MONTH((Paychecks!$B$4+1))-MONTH($C33))-1)/(($D33="Monthly")+3*($D33="Quarterly")+12*($D33="Yearly")))+1+(MOD(((YEAR((Paychecks!$B$4+1))-YEAR($C33))*12+MONTH((Paychecks!$B$4+1))-MONTH($C33)),(($D33="Monthly")+3*($D33="Quarterly")+12*($D33="Yearly")))=0)*(EDATE($C33,((YEAR((Paychecks!$B$4+1))-YEAR($C33))*12+MONTH((Paychecks!$B$4+1))-MONTH($C33)))&lt;(Paychecks!$B$4+1)))-IF(((YEAR(Paychecks!$A$4)-YEAR($C33))*12+MONTH(Paychecks!$A$4)-MONTH($C33))&lt;0,0,INT((((YEAR(Paychecks!$A$4)-YEAR($C33))*12+MONTH(Paychecks!$A$4)-MONTH($C33))-1)/(($D33="Monthly")+3*($D33="Quarterly")+12*($D33="Yearly")))+1+(MOD(((YEAR(Paychecks!$A$4)-YEAR($C33))*12+MONTH(Paychecks!$A$4)-MONTH($C33)),(($D33="Monthly")+3*($D33="Quarterly")+12*($D33="Yearly")))=0)*(EDATE($C33,((YEAR(Paychecks!$A$4)-YEAR($C33))*12+MONTH(Paychecks!$A$4)-MONTH($C33)))&lt;Paychecks!$A$4)),($C33&gt;=Paychecks!$A$4)*($C33&lt;=Paychecks!$B$4))))</f>
      </c>
      <c r="N33" s="14">
        <f>IF(OR($A33="",$C33=""),0,IF((7*($D33="Weekly")+14*($D33="Every 2 weeks"))&gt;0,MAX(0,-INT(($C33-(Paychecks!$B$5+1))/(7*($D33="Weekly")+14*($D33="Every 2 weeks")))-MAX(0,-INT(($C33-Paychecks!$A$5)/(7*($D33="Weekly")+14*($D33="Every 2 weeks"))))),IF((($D33="Monthly")+3*($D33="Quarterly")+12*($D33="Yearly"))&gt;0,IF(((YEAR((Paychecks!$B$5+1))-YEAR($C33))*12+MONTH((Paychecks!$B$5+1))-MONTH($C33))&lt;0,0,INT((((YEAR((Paychecks!$B$5+1))-YEAR($C33))*12+MONTH((Paychecks!$B$5+1))-MONTH($C33))-1)/(($D33="Monthly")+3*($D33="Quarterly")+12*($D33="Yearly")))+1+(MOD(((YEAR((Paychecks!$B$5+1))-YEAR($C33))*12+MONTH((Paychecks!$B$5+1))-MONTH($C33)),(($D33="Monthly")+3*($D33="Quarterly")+12*($D33="Yearly")))=0)*(EDATE($C33,((YEAR((Paychecks!$B$5+1))-YEAR($C33))*12+MONTH((Paychecks!$B$5+1))-MONTH($C33)))&lt;(Paychecks!$B$5+1)))-IF(((YEAR(Paychecks!$A$5)-YEAR($C33))*12+MONTH(Paychecks!$A$5)-MONTH($C33))&lt;0,0,INT((((YEAR(Paychecks!$A$5)-YEAR($C33))*12+MONTH(Paychecks!$A$5)-MONTH($C33))-1)/(($D33="Monthly")+3*($D33="Quarterly")+12*($D33="Yearly")))+1+(MOD(((YEAR(Paychecks!$A$5)-YEAR($C33))*12+MONTH(Paychecks!$A$5)-MONTH($C33)),(($D33="Monthly")+3*($D33="Quarterly")+12*($D33="Yearly")))=0)*(EDATE($C33,((YEAR(Paychecks!$A$5)-YEAR($C33))*12+MONTH(Paychecks!$A$5)-MONTH($C33)))&lt;Paychecks!$A$5)),($C33&gt;=Paychecks!$A$5)*($C33&lt;=Paychecks!$B$5))))</f>
      </c>
      <c r="O33" s="14">
        <f>IF(OR($A33="",$C33=""),0,IF((7*($D33="Weekly")+14*($D33="Every 2 weeks"))&gt;0,MAX(0,-INT(($C33-(Paychecks!$B$6+1))/(7*($D33="Weekly")+14*($D33="Every 2 weeks")))-MAX(0,-INT(($C33-Paychecks!$A$6)/(7*($D33="Weekly")+14*($D33="Every 2 weeks"))))),IF((($D33="Monthly")+3*($D33="Quarterly")+12*($D33="Yearly"))&gt;0,IF(((YEAR((Paychecks!$B$6+1))-YEAR($C33))*12+MONTH((Paychecks!$B$6+1))-MONTH($C33))&lt;0,0,INT((((YEAR((Paychecks!$B$6+1))-YEAR($C33))*12+MONTH((Paychecks!$B$6+1))-MONTH($C33))-1)/(($D33="Monthly")+3*($D33="Quarterly")+12*($D33="Yearly")))+1+(MOD(((YEAR((Paychecks!$B$6+1))-YEAR($C33))*12+MONTH((Paychecks!$B$6+1))-MONTH($C33)),(($D33="Monthly")+3*($D33="Quarterly")+12*($D33="Yearly")))=0)*(EDATE($C33,((YEAR((Paychecks!$B$6+1))-YEAR($C33))*12+MONTH((Paychecks!$B$6+1))-MONTH($C33)))&lt;(Paychecks!$B$6+1)))-IF(((YEAR(Paychecks!$A$6)-YEAR($C33))*12+MONTH(Paychecks!$A$6)-MONTH($C33))&lt;0,0,INT((((YEAR(Paychecks!$A$6)-YEAR($C33))*12+MONTH(Paychecks!$A$6)-MONTH($C33))-1)/(($D33="Monthly")+3*($D33="Quarterly")+12*($D33="Yearly")))+1+(MOD(((YEAR(Paychecks!$A$6)-YEAR($C33))*12+MONTH(Paychecks!$A$6)-MONTH($C33)),(($D33="Monthly")+3*($D33="Quarterly")+12*($D33="Yearly")))=0)*(EDATE($C33,((YEAR(Paychecks!$A$6)-YEAR($C33))*12+MONTH(Paychecks!$A$6)-MONTH($C33)))&lt;Paychecks!$A$6)),($C33&gt;=Paychecks!$A$6)*($C33&lt;=Paychecks!$B$6))))</f>
      </c>
      <c r="P33" s="14">
        <f>IF(OR($A33="",$C33=""),0,IF((7*($D33="Weekly")+14*($D33="Every 2 weeks"))&gt;0,MAX(0,-INT(($C33-(Paychecks!$B$7+1))/(7*($D33="Weekly")+14*($D33="Every 2 weeks")))-MAX(0,-INT(($C33-Paychecks!$A$7)/(7*($D33="Weekly")+14*($D33="Every 2 weeks"))))),IF((($D33="Monthly")+3*($D33="Quarterly")+12*($D33="Yearly"))&gt;0,IF(((YEAR((Paychecks!$B$7+1))-YEAR($C33))*12+MONTH((Paychecks!$B$7+1))-MONTH($C33))&lt;0,0,INT((((YEAR((Paychecks!$B$7+1))-YEAR($C33))*12+MONTH((Paychecks!$B$7+1))-MONTH($C33))-1)/(($D33="Monthly")+3*($D33="Quarterly")+12*($D33="Yearly")))+1+(MOD(((YEAR((Paychecks!$B$7+1))-YEAR($C33))*12+MONTH((Paychecks!$B$7+1))-MONTH($C33)),(($D33="Monthly")+3*($D33="Quarterly")+12*($D33="Yearly")))=0)*(EDATE($C33,((YEAR((Paychecks!$B$7+1))-YEAR($C33))*12+MONTH((Paychecks!$B$7+1))-MONTH($C33)))&lt;(Paychecks!$B$7+1)))-IF(((YEAR(Paychecks!$A$7)-YEAR($C33))*12+MONTH(Paychecks!$A$7)-MONTH($C33))&lt;0,0,INT((((YEAR(Paychecks!$A$7)-YEAR($C33))*12+MONTH(Paychecks!$A$7)-MONTH($C33))-1)/(($D33="Monthly")+3*($D33="Quarterly")+12*($D33="Yearly")))+1+(MOD(((YEAR(Paychecks!$A$7)-YEAR($C33))*12+MONTH(Paychecks!$A$7)-MONTH($C33)),(($D33="Monthly")+3*($D33="Quarterly")+12*($D33="Yearly")))=0)*(EDATE($C33,((YEAR(Paychecks!$A$7)-YEAR($C33))*12+MONTH(Paychecks!$A$7)-MONTH($C33)))&lt;Paychecks!$A$7)),($C33&gt;=Paychecks!$A$7)*($C33&lt;=Paychecks!$B$7))))</f>
      </c>
      <c r="Q33" s="14">
        <f>IF(OR($A33="",$C33=""),0,IF((7*($D33="Weekly")+14*($D33="Every 2 weeks"))&gt;0,MAX(0,-INT(($C33-(Paychecks!$B$8+1))/(7*($D33="Weekly")+14*($D33="Every 2 weeks")))-MAX(0,-INT(($C33-Paychecks!$A$8)/(7*($D33="Weekly")+14*($D33="Every 2 weeks"))))),IF((($D33="Monthly")+3*($D33="Quarterly")+12*($D33="Yearly"))&gt;0,IF(((YEAR((Paychecks!$B$8+1))-YEAR($C33))*12+MONTH((Paychecks!$B$8+1))-MONTH($C33))&lt;0,0,INT((((YEAR((Paychecks!$B$8+1))-YEAR($C33))*12+MONTH((Paychecks!$B$8+1))-MONTH($C33))-1)/(($D33="Monthly")+3*($D33="Quarterly")+12*($D33="Yearly")))+1+(MOD(((YEAR((Paychecks!$B$8+1))-YEAR($C33))*12+MONTH((Paychecks!$B$8+1))-MONTH($C33)),(($D33="Monthly")+3*($D33="Quarterly")+12*($D33="Yearly")))=0)*(EDATE($C33,((YEAR((Paychecks!$B$8+1))-YEAR($C33))*12+MONTH((Paychecks!$B$8+1))-MONTH($C33)))&lt;(Paychecks!$B$8+1)))-IF(((YEAR(Paychecks!$A$8)-YEAR($C33))*12+MONTH(Paychecks!$A$8)-MONTH($C33))&lt;0,0,INT((((YEAR(Paychecks!$A$8)-YEAR($C33))*12+MONTH(Paychecks!$A$8)-MONTH($C33))-1)/(($D33="Monthly")+3*($D33="Quarterly")+12*($D33="Yearly")))+1+(MOD(((YEAR(Paychecks!$A$8)-YEAR($C33))*12+MONTH(Paychecks!$A$8)-MONTH($C33)),(($D33="Monthly")+3*($D33="Quarterly")+12*($D33="Yearly")))=0)*(EDATE($C33,((YEAR(Paychecks!$A$8)-YEAR($C33))*12+MONTH(Paychecks!$A$8)-MONTH($C33)))&lt;Paychecks!$A$8)),($C33&gt;=Paychecks!$A$8)*($C33&lt;=Paychecks!$B$8))))</f>
      </c>
      <c r="R33" s="14">
        <f>IF(OR($A33="",$C33=""),0,IF((7*($D33="Weekly")+14*($D33="Every 2 weeks"))&gt;0,MAX(0,-INT(($C33-(Paychecks!$B$9+1))/(7*($D33="Weekly")+14*($D33="Every 2 weeks")))-MAX(0,-INT(($C33-Paychecks!$A$9)/(7*($D33="Weekly")+14*($D33="Every 2 weeks"))))),IF((($D33="Monthly")+3*($D33="Quarterly")+12*($D33="Yearly"))&gt;0,IF(((YEAR((Paychecks!$B$9+1))-YEAR($C33))*12+MONTH((Paychecks!$B$9+1))-MONTH($C33))&lt;0,0,INT((((YEAR((Paychecks!$B$9+1))-YEAR($C33))*12+MONTH((Paychecks!$B$9+1))-MONTH($C33))-1)/(($D33="Monthly")+3*($D33="Quarterly")+12*($D33="Yearly")))+1+(MOD(((YEAR((Paychecks!$B$9+1))-YEAR($C33))*12+MONTH((Paychecks!$B$9+1))-MONTH($C33)),(($D33="Monthly")+3*($D33="Quarterly")+12*($D33="Yearly")))=0)*(EDATE($C33,((YEAR((Paychecks!$B$9+1))-YEAR($C33))*12+MONTH((Paychecks!$B$9+1))-MONTH($C33)))&lt;(Paychecks!$B$9+1)))-IF(((YEAR(Paychecks!$A$9)-YEAR($C33))*12+MONTH(Paychecks!$A$9)-MONTH($C33))&lt;0,0,INT((((YEAR(Paychecks!$A$9)-YEAR($C33))*12+MONTH(Paychecks!$A$9)-MONTH($C33))-1)/(($D33="Monthly")+3*($D33="Quarterly")+12*($D33="Yearly")))+1+(MOD(((YEAR(Paychecks!$A$9)-YEAR($C33))*12+MONTH(Paychecks!$A$9)-MONTH($C33)),(($D33="Monthly")+3*($D33="Quarterly")+12*($D33="Yearly")))=0)*(EDATE($C33,((YEAR(Paychecks!$A$9)-YEAR($C33))*12+MONTH(Paychecks!$A$9)-MONTH($C33)))&lt;Paychecks!$A$9)),($C33&gt;=Paychecks!$A$9)*($C33&lt;=Paychecks!$B$9))))</f>
      </c>
    </row>
    <row r="34" spans="1:18" x14ac:dyDescent="0.25">
      <c r="A34" s="2"/>
      <c r="B34" s="11"/>
      <c r="C34" s="9"/>
      <c r="D34" s="2"/>
      <c r="E34" s="2"/>
      <c r="F34" s="2"/>
      <c r="G34" s="2">
        <f>IF(A34="","",IF(F34="Yes","Paid",IF(C34&lt;TODAY(),"Overdue",IF(C34-TODAY()&lt;=HeadsUp,"Due soon",IF(E34="Yes","Autopay","Upcoming")))))</f>
      </c>
      <c r="H34" s="2">
        <f>IF(OR(A34="",F34="Yes"),"",C34-TODAY())</f>
      </c>
      <c r="I34" s="9">
        <f>IF(OR(A34="",C34=""),"",IF(OR(C34&lt;Paychecks!$A$2,C34&gt;Paychecks!$B$9),"",INDEX(Paychecks!$A$2:$A$9,MATCH(C34,Paychecks!$A$2:$A$9,1))))</f>
      </c>
      <c r="J34" s="2"/>
      <c r="K34" s="14">
        <f>IF(OR($A34="",$C34=""),0,IF((7*($D34="Weekly")+14*($D34="Every 2 weeks"))&gt;0,MAX(0,-INT(($C34-(Paychecks!$B$2+1))/(7*($D34="Weekly")+14*($D34="Every 2 weeks")))-MAX(0,-INT(($C34-Paychecks!$A$2)/(7*($D34="Weekly")+14*($D34="Every 2 weeks"))))),IF((($D34="Monthly")+3*($D34="Quarterly")+12*($D34="Yearly"))&gt;0,IF(((YEAR((Paychecks!$B$2+1))-YEAR($C34))*12+MONTH((Paychecks!$B$2+1))-MONTH($C34))&lt;0,0,INT((((YEAR((Paychecks!$B$2+1))-YEAR($C34))*12+MONTH((Paychecks!$B$2+1))-MONTH($C34))-1)/(($D34="Monthly")+3*($D34="Quarterly")+12*($D34="Yearly")))+1+(MOD(((YEAR((Paychecks!$B$2+1))-YEAR($C34))*12+MONTH((Paychecks!$B$2+1))-MONTH($C34)),(($D34="Monthly")+3*($D34="Quarterly")+12*($D34="Yearly")))=0)*(EDATE($C34,((YEAR((Paychecks!$B$2+1))-YEAR($C34))*12+MONTH((Paychecks!$B$2+1))-MONTH($C34)))&lt;(Paychecks!$B$2+1)))-IF(((YEAR(Paychecks!$A$2)-YEAR($C34))*12+MONTH(Paychecks!$A$2)-MONTH($C34))&lt;0,0,INT((((YEAR(Paychecks!$A$2)-YEAR($C34))*12+MONTH(Paychecks!$A$2)-MONTH($C34))-1)/(($D34="Monthly")+3*($D34="Quarterly")+12*($D34="Yearly")))+1+(MOD(((YEAR(Paychecks!$A$2)-YEAR($C34))*12+MONTH(Paychecks!$A$2)-MONTH($C34)),(($D34="Monthly")+3*($D34="Quarterly")+12*($D34="Yearly")))=0)*(EDATE($C34,((YEAR(Paychecks!$A$2)-YEAR($C34))*12+MONTH(Paychecks!$A$2)-MONTH($C34)))&lt;Paychecks!$A$2)),($C34&gt;=Paychecks!$A$2)*($C34&lt;=Paychecks!$B$2))))</f>
      </c>
      <c r="L34" s="14">
        <f>IF(OR($A34="",$C34=""),0,IF((7*($D34="Weekly")+14*($D34="Every 2 weeks"))&gt;0,MAX(0,-INT(($C34-(Paychecks!$B$3+1))/(7*($D34="Weekly")+14*($D34="Every 2 weeks")))-MAX(0,-INT(($C34-Paychecks!$A$3)/(7*($D34="Weekly")+14*($D34="Every 2 weeks"))))),IF((($D34="Monthly")+3*($D34="Quarterly")+12*($D34="Yearly"))&gt;0,IF(((YEAR((Paychecks!$B$3+1))-YEAR($C34))*12+MONTH((Paychecks!$B$3+1))-MONTH($C34))&lt;0,0,INT((((YEAR((Paychecks!$B$3+1))-YEAR($C34))*12+MONTH((Paychecks!$B$3+1))-MONTH($C34))-1)/(($D34="Monthly")+3*($D34="Quarterly")+12*($D34="Yearly")))+1+(MOD(((YEAR((Paychecks!$B$3+1))-YEAR($C34))*12+MONTH((Paychecks!$B$3+1))-MONTH($C34)),(($D34="Monthly")+3*($D34="Quarterly")+12*($D34="Yearly")))=0)*(EDATE($C34,((YEAR((Paychecks!$B$3+1))-YEAR($C34))*12+MONTH((Paychecks!$B$3+1))-MONTH($C34)))&lt;(Paychecks!$B$3+1)))-IF(((YEAR(Paychecks!$A$3)-YEAR($C34))*12+MONTH(Paychecks!$A$3)-MONTH($C34))&lt;0,0,INT((((YEAR(Paychecks!$A$3)-YEAR($C34))*12+MONTH(Paychecks!$A$3)-MONTH($C34))-1)/(($D34="Monthly")+3*($D34="Quarterly")+12*($D34="Yearly")))+1+(MOD(((YEAR(Paychecks!$A$3)-YEAR($C34))*12+MONTH(Paychecks!$A$3)-MONTH($C34)),(($D34="Monthly")+3*($D34="Quarterly")+12*($D34="Yearly")))=0)*(EDATE($C34,((YEAR(Paychecks!$A$3)-YEAR($C34))*12+MONTH(Paychecks!$A$3)-MONTH($C34)))&lt;Paychecks!$A$3)),($C34&gt;=Paychecks!$A$3)*($C34&lt;=Paychecks!$B$3))))</f>
      </c>
      <c r="M34" s="14">
        <f>IF(OR($A34="",$C34=""),0,IF((7*($D34="Weekly")+14*($D34="Every 2 weeks"))&gt;0,MAX(0,-INT(($C34-(Paychecks!$B$4+1))/(7*($D34="Weekly")+14*($D34="Every 2 weeks")))-MAX(0,-INT(($C34-Paychecks!$A$4)/(7*($D34="Weekly")+14*($D34="Every 2 weeks"))))),IF((($D34="Monthly")+3*($D34="Quarterly")+12*($D34="Yearly"))&gt;0,IF(((YEAR((Paychecks!$B$4+1))-YEAR($C34))*12+MONTH((Paychecks!$B$4+1))-MONTH($C34))&lt;0,0,INT((((YEAR((Paychecks!$B$4+1))-YEAR($C34))*12+MONTH((Paychecks!$B$4+1))-MONTH($C34))-1)/(($D34="Monthly")+3*($D34="Quarterly")+12*($D34="Yearly")))+1+(MOD(((YEAR((Paychecks!$B$4+1))-YEAR($C34))*12+MONTH((Paychecks!$B$4+1))-MONTH($C34)),(($D34="Monthly")+3*($D34="Quarterly")+12*($D34="Yearly")))=0)*(EDATE($C34,((YEAR((Paychecks!$B$4+1))-YEAR($C34))*12+MONTH((Paychecks!$B$4+1))-MONTH($C34)))&lt;(Paychecks!$B$4+1)))-IF(((YEAR(Paychecks!$A$4)-YEAR($C34))*12+MONTH(Paychecks!$A$4)-MONTH($C34))&lt;0,0,INT((((YEAR(Paychecks!$A$4)-YEAR($C34))*12+MONTH(Paychecks!$A$4)-MONTH($C34))-1)/(($D34="Monthly")+3*($D34="Quarterly")+12*($D34="Yearly")))+1+(MOD(((YEAR(Paychecks!$A$4)-YEAR($C34))*12+MONTH(Paychecks!$A$4)-MONTH($C34)),(($D34="Monthly")+3*($D34="Quarterly")+12*($D34="Yearly")))=0)*(EDATE($C34,((YEAR(Paychecks!$A$4)-YEAR($C34))*12+MONTH(Paychecks!$A$4)-MONTH($C34)))&lt;Paychecks!$A$4)),($C34&gt;=Paychecks!$A$4)*($C34&lt;=Paychecks!$B$4))))</f>
      </c>
      <c r="N34" s="14">
        <f>IF(OR($A34="",$C34=""),0,IF((7*($D34="Weekly")+14*($D34="Every 2 weeks"))&gt;0,MAX(0,-INT(($C34-(Paychecks!$B$5+1))/(7*($D34="Weekly")+14*($D34="Every 2 weeks")))-MAX(0,-INT(($C34-Paychecks!$A$5)/(7*($D34="Weekly")+14*($D34="Every 2 weeks"))))),IF((($D34="Monthly")+3*($D34="Quarterly")+12*($D34="Yearly"))&gt;0,IF(((YEAR((Paychecks!$B$5+1))-YEAR($C34))*12+MONTH((Paychecks!$B$5+1))-MONTH($C34))&lt;0,0,INT((((YEAR((Paychecks!$B$5+1))-YEAR($C34))*12+MONTH((Paychecks!$B$5+1))-MONTH($C34))-1)/(($D34="Monthly")+3*($D34="Quarterly")+12*($D34="Yearly")))+1+(MOD(((YEAR((Paychecks!$B$5+1))-YEAR($C34))*12+MONTH((Paychecks!$B$5+1))-MONTH($C34)),(($D34="Monthly")+3*($D34="Quarterly")+12*($D34="Yearly")))=0)*(EDATE($C34,((YEAR((Paychecks!$B$5+1))-YEAR($C34))*12+MONTH((Paychecks!$B$5+1))-MONTH($C34)))&lt;(Paychecks!$B$5+1)))-IF(((YEAR(Paychecks!$A$5)-YEAR($C34))*12+MONTH(Paychecks!$A$5)-MONTH($C34))&lt;0,0,INT((((YEAR(Paychecks!$A$5)-YEAR($C34))*12+MONTH(Paychecks!$A$5)-MONTH($C34))-1)/(($D34="Monthly")+3*($D34="Quarterly")+12*($D34="Yearly")))+1+(MOD(((YEAR(Paychecks!$A$5)-YEAR($C34))*12+MONTH(Paychecks!$A$5)-MONTH($C34)),(($D34="Monthly")+3*($D34="Quarterly")+12*($D34="Yearly")))=0)*(EDATE($C34,((YEAR(Paychecks!$A$5)-YEAR($C34))*12+MONTH(Paychecks!$A$5)-MONTH($C34)))&lt;Paychecks!$A$5)),($C34&gt;=Paychecks!$A$5)*($C34&lt;=Paychecks!$B$5))))</f>
      </c>
      <c r="O34" s="14">
        <f>IF(OR($A34="",$C34=""),0,IF((7*($D34="Weekly")+14*($D34="Every 2 weeks"))&gt;0,MAX(0,-INT(($C34-(Paychecks!$B$6+1))/(7*($D34="Weekly")+14*($D34="Every 2 weeks")))-MAX(0,-INT(($C34-Paychecks!$A$6)/(7*($D34="Weekly")+14*($D34="Every 2 weeks"))))),IF((($D34="Monthly")+3*($D34="Quarterly")+12*($D34="Yearly"))&gt;0,IF(((YEAR((Paychecks!$B$6+1))-YEAR($C34))*12+MONTH((Paychecks!$B$6+1))-MONTH($C34))&lt;0,0,INT((((YEAR((Paychecks!$B$6+1))-YEAR($C34))*12+MONTH((Paychecks!$B$6+1))-MONTH($C34))-1)/(($D34="Monthly")+3*($D34="Quarterly")+12*($D34="Yearly")))+1+(MOD(((YEAR((Paychecks!$B$6+1))-YEAR($C34))*12+MONTH((Paychecks!$B$6+1))-MONTH($C34)),(($D34="Monthly")+3*($D34="Quarterly")+12*($D34="Yearly")))=0)*(EDATE($C34,((YEAR((Paychecks!$B$6+1))-YEAR($C34))*12+MONTH((Paychecks!$B$6+1))-MONTH($C34)))&lt;(Paychecks!$B$6+1)))-IF(((YEAR(Paychecks!$A$6)-YEAR($C34))*12+MONTH(Paychecks!$A$6)-MONTH($C34))&lt;0,0,INT((((YEAR(Paychecks!$A$6)-YEAR($C34))*12+MONTH(Paychecks!$A$6)-MONTH($C34))-1)/(($D34="Monthly")+3*($D34="Quarterly")+12*($D34="Yearly")))+1+(MOD(((YEAR(Paychecks!$A$6)-YEAR($C34))*12+MONTH(Paychecks!$A$6)-MONTH($C34)),(($D34="Monthly")+3*($D34="Quarterly")+12*($D34="Yearly")))=0)*(EDATE($C34,((YEAR(Paychecks!$A$6)-YEAR($C34))*12+MONTH(Paychecks!$A$6)-MONTH($C34)))&lt;Paychecks!$A$6)),($C34&gt;=Paychecks!$A$6)*($C34&lt;=Paychecks!$B$6))))</f>
      </c>
      <c r="P34" s="14">
        <f>IF(OR($A34="",$C34=""),0,IF((7*($D34="Weekly")+14*($D34="Every 2 weeks"))&gt;0,MAX(0,-INT(($C34-(Paychecks!$B$7+1))/(7*($D34="Weekly")+14*($D34="Every 2 weeks")))-MAX(0,-INT(($C34-Paychecks!$A$7)/(7*($D34="Weekly")+14*($D34="Every 2 weeks"))))),IF((($D34="Monthly")+3*($D34="Quarterly")+12*($D34="Yearly"))&gt;0,IF(((YEAR((Paychecks!$B$7+1))-YEAR($C34))*12+MONTH((Paychecks!$B$7+1))-MONTH($C34))&lt;0,0,INT((((YEAR((Paychecks!$B$7+1))-YEAR($C34))*12+MONTH((Paychecks!$B$7+1))-MONTH($C34))-1)/(($D34="Monthly")+3*($D34="Quarterly")+12*($D34="Yearly")))+1+(MOD(((YEAR((Paychecks!$B$7+1))-YEAR($C34))*12+MONTH((Paychecks!$B$7+1))-MONTH($C34)),(($D34="Monthly")+3*($D34="Quarterly")+12*($D34="Yearly")))=0)*(EDATE($C34,((YEAR((Paychecks!$B$7+1))-YEAR($C34))*12+MONTH((Paychecks!$B$7+1))-MONTH($C34)))&lt;(Paychecks!$B$7+1)))-IF(((YEAR(Paychecks!$A$7)-YEAR($C34))*12+MONTH(Paychecks!$A$7)-MONTH($C34))&lt;0,0,INT((((YEAR(Paychecks!$A$7)-YEAR($C34))*12+MONTH(Paychecks!$A$7)-MONTH($C34))-1)/(($D34="Monthly")+3*($D34="Quarterly")+12*($D34="Yearly")))+1+(MOD(((YEAR(Paychecks!$A$7)-YEAR($C34))*12+MONTH(Paychecks!$A$7)-MONTH($C34)),(($D34="Monthly")+3*($D34="Quarterly")+12*($D34="Yearly")))=0)*(EDATE($C34,((YEAR(Paychecks!$A$7)-YEAR($C34))*12+MONTH(Paychecks!$A$7)-MONTH($C34)))&lt;Paychecks!$A$7)),($C34&gt;=Paychecks!$A$7)*($C34&lt;=Paychecks!$B$7))))</f>
      </c>
      <c r="Q34" s="14">
        <f>IF(OR($A34="",$C34=""),0,IF((7*($D34="Weekly")+14*($D34="Every 2 weeks"))&gt;0,MAX(0,-INT(($C34-(Paychecks!$B$8+1))/(7*($D34="Weekly")+14*($D34="Every 2 weeks")))-MAX(0,-INT(($C34-Paychecks!$A$8)/(7*($D34="Weekly")+14*($D34="Every 2 weeks"))))),IF((($D34="Monthly")+3*($D34="Quarterly")+12*($D34="Yearly"))&gt;0,IF(((YEAR((Paychecks!$B$8+1))-YEAR($C34))*12+MONTH((Paychecks!$B$8+1))-MONTH($C34))&lt;0,0,INT((((YEAR((Paychecks!$B$8+1))-YEAR($C34))*12+MONTH((Paychecks!$B$8+1))-MONTH($C34))-1)/(($D34="Monthly")+3*($D34="Quarterly")+12*($D34="Yearly")))+1+(MOD(((YEAR((Paychecks!$B$8+1))-YEAR($C34))*12+MONTH((Paychecks!$B$8+1))-MONTH($C34)),(($D34="Monthly")+3*($D34="Quarterly")+12*($D34="Yearly")))=0)*(EDATE($C34,((YEAR((Paychecks!$B$8+1))-YEAR($C34))*12+MONTH((Paychecks!$B$8+1))-MONTH($C34)))&lt;(Paychecks!$B$8+1)))-IF(((YEAR(Paychecks!$A$8)-YEAR($C34))*12+MONTH(Paychecks!$A$8)-MONTH($C34))&lt;0,0,INT((((YEAR(Paychecks!$A$8)-YEAR($C34))*12+MONTH(Paychecks!$A$8)-MONTH($C34))-1)/(($D34="Monthly")+3*($D34="Quarterly")+12*($D34="Yearly")))+1+(MOD(((YEAR(Paychecks!$A$8)-YEAR($C34))*12+MONTH(Paychecks!$A$8)-MONTH($C34)),(($D34="Monthly")+3*($D34="Quarterly")+12*($D34="Yearly")))=0)*(EDATE($C34,((YEAR(Paychecks!$A$8)-YEAR($C34))*12+MONTH(Paychecks!$A$8)-MONTH($C34)))&lt;Paychecks!$A$8)),($C34&gt;=Paychecks!$A$8)*($C34&lt;=Paychecks!$B$8))))</f>
      </c>
      <c r="R34" s="14">
        <f>IF(OR($A34="",$C34=""),0,IF((7*($D34="Weekly")+14*($D34="Every 2 weeks"))&gt;0,MAX(0,-INT(($C34-(Paychecks!$B$9+1))/(7*($D34="Weekly")+14*($D34="Every 2 weeks")))-MAX(0,-INT(($C34-Paychecks!$A$9)/(7*($D34="Weekly")+14*($D34="Every 2 weeks"))))),IF((($D34="Monthly")+3*($D34="Quarterly")+12*($D34="Yearly"))&gt;0,IF(((YEAR((Paychecks!$B$9+1))-YEAR($C34))*12+MONTH((Paychecks!$B$9+1))-MONTH($C34))&lt;0,0,INT((((YEAR((Paychecks!$B$9+1))-YEAR($C34))*12+MONTH((Paychecks!$B$9+1))-MONTH($C34))-1)/(($D34="Monthly")+3*($D34="Quarterly")+12*($D34="Yearly")))+1+(MOD(((YEAR((Paychecks!$B$9+1))-YEAR($C34))*12+MONTH((Paychecks!$B$9+1))-MONTH($C34)),(($D34="Monthly")+3*($D34="Quarterly")+12*($D34="Yearly")))=0)*(EDATE($C34,((YEAR((Paychecks!$B$9+1))-YEAR($C34))*12+MONTH((Paychecks!$B$9+1))-MONTH($C34)))&lt;(Paychecks!$B$9+1)))-IF(((YEAR(Paychecks!$A$9)-YEAR($C34))*12+MONTH(Paychecks!$A$9)-MONTH($C34))&lt;0,0,INT((((YEAR(Paychecks!$A$9)-YEAR($C34))*12+MONTH(Paychecks!$A$9)-MONTH($C34))-1)/(($D34="Monthly")+3*($D34="Quarterly")+12*($D34="Yearly")))+1+(MOD(((YEAR(Paychecks!$A$9)-YEAR($C34))*12+MONTH(Paychecks!$A$9)-MONTH($C34)),(($D34="Monthly")+3*($D34="Quarterly")+12*($D34="Yearly")))=0)*(EDATE($C34,((YEAR(Paychecks!$A$9)-YEAR($C34))*12+MONTH(Paychecks!$A$9)-MONTH($C34)))&lt;Paychecks!$A$9)),($C34&gt;=Paychecks!$A$9)*($C34&lt;=Paychecks!$B$9))))</f>
      </c>
    </row>
    <row r="35" spans="1:18" x14ac:dyDescent="0.25">
      <c r="A35" s="2"/>
      <c r="B35" s="11"/>
      <c r="C35" s="9"/>
      <c r="D35" s="2"/>
      <c r="E35" s="2"/>
      <c r="F35" s="2"/>
      <c r="G35" s="2">
        <f>IF(A35="","",IF(F35="Yes","Paid",IF(C35&lt;TODAY(),"Overdue",IF(C35-TODAY()&lt;=HeadsUp,"Due soon",IF(E35="Yes","Autopay","Upcoming")))))</f>
      </c>
      <c r="H35" s="2">
        <f>IF(OR(A35="",F35="Yes"),"",C35-TODAY())</f>
      </c>
      <c r="I35" s="9">
        <f>IF(OR(A35="",C35=""),"",IF(OR(C35&lt;Paychecks!$A$2,C35&gt;Paychecks!$B$9),"",INDEX(Paychecks!$A$2:$A$9,MATCH(C35,Paychecks!$A$2:$A$9,1))))</f>
      </c>
      <c r="J35" s="2"/>
      <c r="K35" s="14">
        <f>IF(OR($A35="",$C35=""),0,IF((7*($D35="Weekly")+14*($D35="Every 2 weeks"))&gt;0,MAX(0,-INT(($C35-(Paychecks!$B$2+1))/(7*($D35="Weekly")+14*($D35="Every 2 weeks")))-MAX(0,-INT(($C35-Paychecks!$A$2)/(7*($D35="Weekly")+14*($D35="Every 2 weeks"))))),IF((($D35="Monthly")+3*($D35="Quarterly")+12*($D35="Yearly"))&gt;0,IF(((YEAR((Paychecks!$B$2+1))-YEAR($C35))*12+MONTH((Paychecks!$B$2+1))-MONTH($C35))&lt;0,0,INT((((YEAR((Paychecks!$B$2+1))-YEAR($C35))*12+MONTH((Paychecks!$B$2+1))-MONTH($C35))-1)/(($D35="Monthly")+3*($D35="Quarterly")+12*($D35="Yearly")))+1+(MOD(((YEAR((Paychecks!$B$2+1))-YEAR($C35))*12+MONTH((Paychecks!$B$2+1))-MONTH($C35)),(($D35="Monthly")+3*($D35="Quarterly")+12*($D35="Yearly")))=0)*(EDATE($C35,((YEAR((Paychecks!$B$2+1))-YEAR($C35))*12+MONTH((Paychecks!$B$2+1))-MONTH($C35)))&lt;(Paychecks!$B$2+1)))-IF(((YEAR(Paychecks!$A$2)-YEAR($C35))*12+MONTH(Paychecks!$A$2)-MONTH($C35))&lt;0,0,INT((((YEAR(Paychecks!$A$2)-YEAR($C35))*12+MONTH(Paychecks!$A$2)-MONTH($C35))-1)/(($D35="Monthly")+3*($D35="Quarterly")+12*($D35="Yearly")))+1+(MOD(((YEAR(Paychecks!$A$2)-YEAR($C35))*12+MONTH(Paychecks!$A$2)-MONTH($C35)),(($D35="Monthly")+3*($D35="Quarterly")+12*($D35="Yearly")))=0)*(EDATE($C35,((YEAR(Paychecks!$A$2)-YEAR($C35))*12+MONTH(Paychecks!$A$2)-MONTH($C35)))&lt;Paychecks!$A$2)),($C35&gt;=Paychecks!$A$2)*($C35&lt;=Paychecks!$B$2))))</f>
      </c>
      <c r="L35" s="14">
        <f>IF(OR($A35="",$C35=""),0,IF((7*($D35="Weekly")+14*($D35="Every 2 weeks"))&gt;0,MAX(0,-INT(($C35-(Paychecks!$B$3+1))/(7*($D35="Weekly")+14*($D35="Every 2 weeks")))-MAX(0,-INT(($C35-Paychecks!$A$3)/(7*($D35="Weekly")+14*($D35="Every 2 weeks"))))),IF((($D35="Monthly")+3*($D35="Quarterly")+12*($D35="Yearly"))&gt;0,IF(((YEAR((Paychecks!$B$3+1))-YEAR($C35))*12+MONTH((Paychecks!$B$3+1))-MONTH($C35))&lt;0,0,INT((((YEAR((Paychecks!$B$3+1))-YEAR($C35))*12+MONTH((Paychecks!$B$3+1))-MONTH($C35))-1)/(($D35="Monthly")+3*($D35="Quarterly")+12*($D35="Yearly")))+1+(MOD(((YEAR((Paychecks!$B$3+1))-YEAR($C35))*12+MONTH((Paychecks!$B$3+1))-MONTH($C35)),(($D35="Monthly")+3*($D35="Quarterly")+12*($D35="Yearly")))=0)*(EDATE($C35,((YEAR((Paychecks!$B$3+1))-YEAR($C35))*12+MONTH((Paychecks!$B$3+1))-MONTH($C35)))&lt;(Paychecks!$B$3+1)))-IF(((YEAR(Paychecks!$A$3)-YEAR($C35))*12+MONTH(Paychecks!$A$3)-MONTH($C35))&lt;0,0,INT((((YEAR(Paychecks!$A$3)-YEAR($C35))*12+MONTH(Paychecks!$A$3)-MONTH($C35))-1)/(($D35="Monthly")+3*($D35="Quarterly")+12*($D35="Yearly")))+1+(MOD(((YEAR(Paychecks!$A$3)-YEAR($C35))*12+MONTH(Paychecks!$A$3)-MONTH($C35)),(($D35="Monthly")+3*($D35="Quarterly")+12*($D35="Yearly")))=0)*(EDATE($C35,((YEAR(Paychecks!$A$3)-YEAR($C35))*12+MONTH(Paychecks!$A$3)-MONTH($C35)))&lt;Paychecks!$A$3)),($C35&gt;=Paychecks!$A$3)*($C35&lt;=Paychecks!$B$3))))</f>
      </c>
      <c r="M35" s="14">
        <f>IF(OR($A35="",$C35=""),0,IF((7*($D35="Weekly")+14*($D35="Every 2 weeks"))&gt;0,MAX(0,-INT(($C35-(Paychecks!$B$4+1))/(7*($D35="Weekly")+14*($D35="Every 2 weeks")))-MAX(0,-INT(($C35-Paychecks!$A$4)/(7*($D35="Weekly")+14*($D35="Every 2 weeks"))))),IF((($D35="Monthly")+3*($D35="Quarterly")+12*($D35="Yearly"))&gt;0,IF(((YEAR((Paychecks!$B$4+1))-YEAR($C35))*12+MONTH((Paychecks!$B$4+1))-MONTH($C35))&lt;0,0,INT((((YEAR((Paychecks!$B$4+1))-YEAR($C35))*12+MONTH((Paychecks!$B$4+1))-MONTH($C35))-1)/(($D35="Monthly")+3*($D35="Quarterly")+12*($D35="Yearly")))+1+(MOD(((YEAR((Paychecks!$B$4+1))-YEAR($C35))*12+MONTH((Paychecks!$B$4+1))-MONTH($C35)),(($D35="Monthly")+3*($D35="Quarterly")+12*($D35="Yearly")))=0)*(EDATE($C35,((YEAR((Paychecks!$B$4+1))-YEAR($C35))*12+MONTH((Paychecks!$B$4+1))-MONTH($C35)))&lt;(Paychecks!$B$4+1)))-IF(((YEAR(Paychecks!$A$4)-YEAR($C35))*12+MONTH(Paychecks!$A$4)-MONTH($C35))&lt;0,0,INT((((YEAR(Paychecks!$A$4)-YEAR($C35))*12+MONTH(Paychecks!$A$4)-MONTH($C35))-1)/(($D35="Monthly")+3*($D35="Quarterly")+12*($D35="Yearly")))+1+(MOD(((YEAR(Paychecks!$A$4)-YEAR($C35))*12+MONTH(Paychecks!$A$4)-MONTH($C35)),(($D35="Monthly")+3*($D35="Quarterly")+12*($D35="Yearly")))=0)*(EDATE($C35,((YEAR(Paychecks!$A$4)-YEAR($C35))*12+MONTH(Paychecks!$A$4)-MONTH($C35)))&lt;Paychecks!$A$4)),($C35&gt;=Paychecks!$A$4)*($C35&lt;=Paychecks!$B$4))))</f>
      </c>
      <c r="N35" s="14">
        <f>IF(OR($A35="",$C35=""),0,IF((7*($D35="Weekly")+14*($D35="Every 2 weeks"))&gt;0,MAX(0,-INT(($C35-(Paychecks!$B$5+1))/(7*($D35="Weekly")+14*($D35="Every 2 weeks")))-MAX(0,-INT(($C35-Paychecks!$A$5)/(7*($D35="Weekly")+14*($D35="Every 2 weeks"))))),IF((($D35="Monthly")+3*($D35="Quarterly")+12*($D35="Yearly"))&gt;0,IF(((YEAR((Paychecks!$B$5+1))-YEAR($C35))*12+MONTH((Paychecks!$B$5+1))-MONTH($C35))&lt;0,0,INT((((YEAR((Paychecks!$B$5+1))-YEAR($C35))*12+MONTH((Paychecks!$B$5+1))-MONTH($C35))-1)/(($D35="Monthly")+3*($D35="Quarterly")+12*($D35="Yearly")))+1+(MOD(((YEAR((Paychecks!$B$5+1))-YEAR($C35))*12+MONTH((Paychecks!$B$5+1))-MONTH($C35)),(($D35="Monthly")+3*($D35="Quarterly")+12*($D35="Yearly")))=0)*(EDATE($C35,((YEAR((Paychecks!$B$5+1))-YEAR($C35))*12+MONTH((Paychecks!$B$5+1))-MONTH($C35)))&lt;(Paychecks!$B$5+1)))-IF(((YEAR(Paychecks!$A$5)-YEAR($C35))*12+MONTH(Paychecks!$A$5)-MONTH($C35))&lt;0,0,INT((((YEAR(Paychecks!$A$5)-YEAR($C35))*12+MONTH(Paychecks!$A$5)-MONTH($C35))-1)/(($D35="Monthly")+3*($D35="Quarterly")+12*($D35="Yearly")))+1+(MOD(((YEAR(Paychecks!$A$5)-YEAR($C35))*12+MONTH(Paychecks!$A$5)-MONTH($C35)),(($D35="Monthly")+3*($D35="Quarterly")+12*($D35="Yearly")))=0)*(EDATE($C35,((YEAR(Paychecks!$A$5)-YEAR($C35))*12+MONTH(Paychecks!$A$5)-MONTH($C35)))&lt;Paychecks!$A$5)),($C35&gt;=Paychecks!$A$5)*($C35&lt;=Paychecks!$B$5))))</f>
      </c>
      <c r="O35" s="14">
        <f>IF(OR($A35="",$C35=""),0,IF((7*($D35="Weekly")+14*($D35="Every 2 weeks"))&gt;0,MAX(0,-INT(($C35-(Paychecks!$B$6+1))/(7*($D35="Weekly")+14*($D35="Every 2 weeks")))-MAX(0,-INT(($C35-Paychecks!$A$6)/(7*($D35="Weekly")+14*($D35="Every 2 weeks"))))),IF((($D35="Monthly")+3*($D35="Quarterly")+12*($D35="Yearly"))&gt;0,IF(((YEAR((Paychecks!$B$6+1))-YEAR($C35))*12+MONTH((Paychecks!$B$6+1))-MONTH($C35))&lt;0,0,INT((((YEAR((Paychecks!$B$6+1))-YEAR($C35))*12+MONTH((Paychecks!$B$6+1))-MONTH($C35))-1)/(($D35="Monthly")+3*($D35="Quarterly")+12*($D35="Yearly")))+1+(MOD(((YEAR((Paychecks!$B$6+1))-YEAR($C35))*12+MONTH((Paychecks!$B$6+1))-MONTH($C35)),(($D35="Monthly")+3*($D35="Quarterly")+12*($D35="Yearly")))=0)*(EDATE($C35,((YEAR((Paychecks!$B$6+1))-YEAR($C35))*12+MONTH((Paychecks!$B$6+1))-MONTH($C35)))&lt;(Paychecks!$B$6+1)))-IF(((YEAR(Paychecks!$A$6)-YEAR($C35))*12+MONTH(Paychecks!$A$6)-MONTH($C35))&lt;0,0,INT((((YEAR(Paychecks!$A$6)-YEAR($C35))*12+MONTH(Paychecks!$A$6)-MONTH($C35))-1)/(($D35="Monthly")+3*($D35="Quarterly")+12*($D35="Yearly")))+1+(MOD(((YEAR(Paychecks!$A$6)-YEAR($C35))*12+MONTH(Paychecks!$A$6)-MONTH($C35)),(($D35="Monthly")+3*($D35="Quarterly")+12*($D35="Yearly")))=0)*(EDATE($C35,((YEAR(Paychecks!$A$6)-YEAR($C35))*12+MONTH(Paychecks!$A$6)-MONTH($C35)))&lt;Paychecks!$A$6)),($C35&gt;=Paychecks!$A$6)*($C35&lt;=Paychecks!$B$6))))</f>
      </c>
      <c r="P35" s="14">
        <f>IF(OR($A35="",$C35=""),0,IF((7*($D35="Weekly")+14*($D35="Every 2 weeks"))&gt;0,MAX(0,-INT(($C35-(Paychecks!$B$7+1))/(7*($D35="Weekly")+14*($D35="Every 2 weeks")))-MAX(0,-INT(($C35-Paychecks!$A$7)/(7*($D35="Weekly")+14*($D35="Every 2 weeks"))))),IF((($D35="Monthly")+3*($D35="Quarterly")+12*($D35="Yearly"))&gt;0,IF(((YEAR((Paychecks!$B$7+1))-YEAR($C35))*12+MONTH((Paychecks!$B$7+1))-MONTH($C35))&lt;0,0,INT((((YEAR((Paychecks!$B$7+1))-YEAR($C35))*12+MONTH((Paychecks!$B$7+1))-MONTH($C35))-1)/(($D35="Monthly")+3*($D35="Quarterly")+12*($D35="Yearly")))+1+(MOD(((YEAR((Paychecks!$B$7+1))-YEAR($C35))*12+MONTH((Paychecks!$B$7+1))-MONTH($C35)),(($D35="Monthly")+3*($D35="Quarterly")+12*($D35="Yearly")))=0)*(EDATE($C35,((YEAR((Paychecks!$B$7+1))-YEAR($C35))*12+MONTH((Paychecks!$B$7+1))-MONTH($C35)))&lt;(Paychecks!$B$7+1)))-IF(((YEAR(Paychecks!$A$7)-YEAR($C35))*12+MONTH(Paychecks!$A$7)-MONTH($C35))&lt;0,0,INT((((YEAR(Paychecks!$A$7)-YEAR($C35))*12+MONTH(Paychecks!$A$7)-MONTH($C35))-1)/(($D35="Monthly")+3*($D35="Quarterly")+12*($D35="Yearly")))+1+(MOD(((YEAR(Paychecks!$A$7)-YEAR($C35))*12+MONTH(Paychecks!$A$7)-MONTH($C35)),(($D35="Monthly")+3*($D35="Quarterly")+12*($D35="Yearly")))=0)*(EDATE($C35,((YEAR(Paychecks!$A$7)-YEAR($C35))*12+MONTH(Paychecks!$A$7)-MONTH($C35)))&lt;Paychecks!$A$7)),($C35&gt;=Paychecks!$A$7)*($C35&lt;=Paychecks!$B$7))))</f>
      </c>
      <c r="Q35" s="14">
        <f>IF(OR($A35="",$C35=""),0,IF((7*($D35="Weekly")+14*($D35="Every 2 weeks"))&gt;0,MAX(0,-INT(($C35-(Paychecks!$B$8+1))/(7*($D35="Weekly")+14*($D35="Every 2 weeks")))-MAX(0,-INT(($C35-Paychecks!$A$8)/(7*($D35="Weekly")+14*($D35="Every 2 weeks"))))),IF((($D35="Monthly")+3*($D35="Quarterly")+12*($D35="Yearly"))&gt;0,IF(((YEAR((Paychecks!$B$8+1))-YEAR($C35))*12+MONTH((Paychecks!$B$8+1))-MONTH($C35))&lt;0,0,INT((((YEAR((Paychecks!$B$8+1))-YEAR($C35))*12+MONTH((Paychecks!$B$8+1))-MONTH($C35))-1)/(($D35="Monthly")+3*($D35="Quarterly")+12*($D35="Yearly")))+1+(MOD(((YEAR((Paychecks!$B$8+1))-YEAR($C35))*12+MONTH((Paychecks!$B$8+1))-MONTH($C35)),(($D35="Monthly")+3*($D35="Quarterly")+12*($D35="Yearly")))=0)*(EDATE($C35,((YEAR((Paychecks!$B$8+1))-YEAR($C35))*12+MONTH((Paychecks!$B$8+1))-MONTH($C35)))&lt;(Paychecks!$B$8+1)))-IF(((YEAR(Paychecks!$A$8)-YEAR($C35))*12+MONTH(Paychecks!$A$8)-MONTH($C35))&lt;0,0,INT((((YEAR(Paychecks!$A$8)-YEAR($C35))*12+MONTH(Paychecks!$A$8)-MONTH($C35))-1)/(($D35="Monthly")+3*($D35="Quarterly")+12*($D35="Yearly")))+1+(MOD(((YEAR(Paychecks!$A$8)-YEAR($C35))*12+MONTH(Paychecks!$A$8)-MONTH($C35)),(($D35="Monthly")+3*($D35="Quarterly")+12*($D35="Yearly")))=0)*(EDATE($C35,((YEAR(Paychecks!$A$8)-YEAR($C35))*12+MONTH(Paychecks!$A$8)-MONTH($C35)))&lt;Paychecks!$A$8)),($C35&gt;=Paychecks!$A$8)*($C35&lt;=Paychecks!$B$8))))</f>
      </c>
      <c r="R35" s="14">
        <f>IF(OR($A35="",$C35=""),0,IF((7*($D35="Weekly")+14*($D35="Every 2 weeks"))&gt;0,MAX(0,-INT(($C35-(Paychecks!$B$9+1))/(7*($D35="Weekly")+14*($D35="Every 2 weeks")))-MAX(0,-INT(($C35-Paychecks!$A$9)/(7*($D35="Weekly")+14*($D35="Every 2 weeks"))))),IF((($D35="Monthly")+3*($D35="Quarterly")+12*($D35="Yearly"))&gt;0,IF(((YEAR((Paychecks!$B$9+1))-YEAR($C35))*12+MONTH((Paychecks!$B$9+1))-MONTH($C35))&lt;0,0,INT((((YEAR((Paychecks!$B$9+1))-YEAR($C35))*12+MONTH((Paychecks!$B$9+1))-MONTH($C35))-1)/(($D35="Monthly")+3*($D35="Quarterly")+12*($D35="Yearly")))+1+(MOD(((YEAR((Paychecks!$B$9+1))-YEAR($C35))*12+MONTH((Paychecks!$B$9+1))-MONTH($C35)),(($D35="Monthly")+3*($D35="Quarterly")+12*($D35="Yearly")))=0)*(EDATE($C35,((YEAR((Paychecks!$B$9+1))-YEAR($C35))*12+MONTH((Paychecks!$B$9+1))-MONTH($C35)))&lt;(Paychecks!$B$9+1)))-IF(((YEAR(Paychecks!$A$9)-YEAR($C35))*12+MONTH(Paychecks!$A$9)-MONTH($C35))&lt;0,0,INT((((YEAR(Paychecks!$A$9)-YEAR($C35))*12+MONTH(Paychecks!$A$9)-MONTH($C35))-1)/(($D35="Monthly")+3*($D35="Quarterly")+12*($D35="Yearly")))+1+(MOD(((YEAR(Paychecks!$A$9)-YEAR($C35))*12+MONTH(Paychecks!$A$9)-MONTH($C35)),(($D35="Monthly")+3*($D35="Quarterly")+12*($D35="Yearly")))=0)*(EDATE($C35,((YEAR(Paychecks!$A$9)-YEAR($C35))*12+MONTH(Paychecks!$A$9)-MONTH($C35)))&lt;Paychecks!$A$9)),($C35&gt;=Paychecks!$A$9)*($C35&lt;=Paychecks!$B$9))))</f>
      </c>
    </row>
    <row r="36" spans="1:18" x14ac:dyDescent="0.25">
      <c r="A36" s="2"/>
      <c r="B36" s="11"/>
      <c r="C36" s="9"/>
      <c r="D36" s="2"/>
      <c r="E36" s="2"/>
      <c r="F36" s="2"/>
      <c r="G36" s="2">
        <f>IF(A36="","",IF(F36="Yes","Paid",IF(C36&lt;TODAY(),"Overdue",IF(C36-TODAY()&lt;=HeadsUp,"Due soon",IF(E36="Yes","Autopay","Upcoming")))))</f>
      </c>
      <c r="H36" s="2">
        <f>IF(OR(A36="",F36="Yes"),"",C36-TODAY())</f>
      </c>
      <c r="I36" s="9">
        <f>IF(OR(A36="",C36=""),"",IF(OR(C36&lt;Paychecks!$A$2,C36&gt;Paychecks!$B$9),"",INDEX(Paychecks!$A$2:$A$9,MATCH(C36,Paychecks!$A$2:$A$9,1))))</f>
      </c>
      <c r="J36" s="2"/>
      <c r="K36" s="14">
        <f>IF(OR($A36="",$C36=""),0,IF((7*($D36="Weekly")+14*($D36="Every 2 weeks"))&gt;0,MAX(0,-INT(($C36-(Paychecks!$B$2+1))/(7*($D36="Weekly")+14*($D36="Every 2 weeks")))-MAX(0,-INT(($C36-Paychecks!$A$2)/(7*($D36="Weekly")+14*($D36="Every 2 weeks"))))),IF((($D36="Monthly")+3*($D36="Quarterly")+12*($D36="Yearly"))&gt;0,IF(((YEAR((Paychecks!$B$2+1))-YEAR($C36))*12+MONTH((Paychecks!$B$2+1))-MONTH($C36))&lt;0,0,INT((((YEAR((Paychecks!$B$2+1))-YEAR($C36))*12+MONTH((Paychecks!$B$2+1))-MONTH($C36))-1)/(($D36="Monthly")+3*($D36="Quarterly")+12*($D36="Yearly")))+1+(MOD(((YEAR((Paychecks!$B$2+1))-YEAR($C36))*12+MONTH((Paychecks!$B$2+1))-MONTH($C36)),(($D36="Monthly")+3*($D36="Quarterly")+12*($D36="Yearly")))=0)*(EDATE($C36,((YEAR((Paychecks!$B$2+1))-YEAR($C36))*12+MONTH((Paychecks!$B$2+1))-MONTH($C36)))&lt;(Paychecks!$B$2+1)))-IF(((YEAR(Paychecks!$A$2)-YEAR($C36))*12+MONTH(Paychecks!$A$2)-MONTH($C36))&lt;0,0,INT((((YEAR(Paychecks!$A$2)-YEAR($C36))*12+MONTH(Paychecks!$A$2)-MONTH($C36))-1)/(($D36="Monthly")+3*($D36="Quarterly")+12*($D36="Yearly")))+1+(MOD(((YEAR(Paychecks!$A$2)-YEAR($C36))*12+MONTH(Paychecks!$A$2)-MONTH($C36)),(($D36="Monthly")+3*($D36="Quarterly")+12*($D36="Yearly")))=0)*(EDATE($C36,((YEAR(Paychecks!$A$2)-YEAR($C36))*12+MONTH(Paychecks!$A$2)-MONTH($C36)))&lt;Paychecks!$A$2)),($C36&gt;=Paychecks!$A$2)*($C36&lt;=Paychecks!$B$2))))</f>
      </c>
      <c r="L36" s="14">
        <f>IF(OR($A36="",$C36=""),0,IF((7*($D36="Weekly")+14*($D36="Every 2 weeks"))&gt;0,MAX(0,-INT(($C36-(Paychecks!$B$3+1))/(7*($D36="Weekly")+14*($D36="Every 2 weeks")))-MAX(0,-INT(($C36-Paychecks!$A$3)/(7*($D36="Weekly")+14*($D36="Every 2 weeks"))))),IF((($D36="Monthly")+3*($D36="Quarterly")+12*($D36="Yearly"))&gt;0,IF(((YEAR((Paychecks!$B$3+1))-YEAR($C36))*12+MONTH((Paychecks!$B$3+1))-MONTH($C36))&lt;0,0,INT((((YEAR((Paychecks!$B$3+1))-YEAR($C36))*12+MONTH((Paychecks!$B$3+1))-MONTH($C36))-1)/(($D36="Monthly")+3*($D36="Quarterly")+12*($D36="Yearly")))+1+(MOD(((YEAR((Paychecks!$B$3+1))-YEAR($C36))*12+MONTH((Paychecks!$B$3+1))-MONTH($C36)),(($D36="Monthly")+3*($D36="Quarterly")+12*($D36="Yearly")))=0)*(EDATE($C36,((YEAR((Paychecks!$B$3+1))-YEAR($C36))*12+MONTH((Paychecks!$B$3+1))-MONTH($C36)))&lt;(Paychecks!$B$3+1)))-IF(((YEAR(Paychecks!$A$3)-YEAR($C36))*12+MONTH(Paychecks!$A$3)-MONTH($C36))&lt;0,0,INT((((YEAR(Paychecks!$A$3)-YEAR($C36))*12+MONTH(Paychecks!$A$3)-MONTH($C36))-1)/(($D36="Monthly")+3*($D36="Quarterly")+12*($D36="Yearly")))+1+(MOD(((YEAR(Paychecks!$A$3)-YEAR($C36))*12+MONTH(Paychecks!$A$3)-MONTH($C36)),(($D36="Monthly")+3*($D36="Quarterly")+12*($D36="Yearly")))=0)*(EDATE($C36,((YEAR(Paychecks!$A$3)-YEAR($C36))*12+MONTH(Paychecks!$A$3)-MONTH($C36)))&lt;Paychecks!$A$3)),($C36&gt;=Paychecks!$A$3)*($C36&lt;=Paychecks!$B$3))))</f>
      </c>
      <c r="M36" s="14">
        <f>IF(OR($A36="",$C36=""),0,IF((7*($D36="Weekly")+14*($D36="Every 2 weeks"))&gt;0,MAX(0,-INT(($C36-(Paychecks!$B$4+1))/(7*($D36="Weekly")+14*($D36="Every 2 weeks")))-MAX(0,-INT(($C36-Paychecks!$A$4)/(7*($D36="Weekly")+14*($D36="Every 2 weeks"))))),IF((($D36="Monthly")+3*($D36="Quarterly")+12*($D36="Yearly"))&gt;0,IF(((YEAR((Paychecks!$B$4+1))-YEAR($C36))*12+MONTH((Paychecks!$B$4+1))-MONTH($C36))&lt;0,0,INT((((YEAR((Paychecks!$B$4+1))-YEAR($C36))*12+MONTH((Paychecks!$B$4+1))-MONTH($C36))-1)/(($D36="Monthly")+3*($D36="Quarterly")+12*($D36="Yearly")))+1+(MOD(((YEAR((Paychecks!$B$4+1))-YEAR($C36))*12+MONTH((Paychecks!$B$4+1))-MONTH($C36)),(($D36="Monthly")+3*($D36="Quarterly")+12*($D36="Yearly")))=0)*(EDATE($C36,((YEAR((Paychecks!$B$4+1))-YEAR($C36))*12+MONTH((Paychecks!$B$4+1))-MONTH($C36)))&lt;(Paychecks!$B$4+1)))-IF(((YEAR(Paychecks!$A$4)-YEAR($C36))*12+MONTH(Paychecks!$A$4)-MONTH($C36))&lt;0,0,INT((((YEAR(Paychecks!$A$4)-YEAR($C36))*12+MONTH(Paychecks!$A$4)-MONTH($C36))-1)/(($D36="Monthly")+3*($D36="Quarterly")+12*($D36="Yearly")))+1+(MOD(((YEAR(Paychecks!$A$4)-YEAR($C36))*12+MONTH(Paychecks!$A$4)-MONTH($C36)),(($D36="Monthly")+3*($D36="Quarterly")+12*($D36="Yearly")))=0)*(EDATE($C36,((YEAR(Paychecks!$A$4)-YEAR($C36))*12+MONTH(Paychecks!$A$4)-MONTH($C36)))&lt;Paychecks!$A$4)),($C36&gt;=Paychecks!$A$4)*($C36&lt;=Paychecks!$B$4))))</f>
      </c>
      <c r="N36" s="14">
        <f>IF(OR($A36="",$C36=""),0,IF((7*($D36="Weekly")+14*($D36="Every 2 weeks"))&gt;0,MAX(0,-INT(($C36-(Paychecks!$B$5+1))/(7*($D36="Weekly")+14*($D36="Every 2 weeks")))-MAX(0,-INT(($C36-Paychecks!$A$5)/(7*($D36="Weekly")+14*($D36="Every 2 weeks"))))),IF((($D36="Monthly")+3*($D36="Quarterly")+12*($D36="Yearly"))&gt;0,IF(((YEAR((Paychecks!$B$5+1))-YEAR($C36))*12+MONTH((Paychecks!$B$5+1))-MONTH($C36))&lt;0,0,INT((((YEAR((Paychecks!$B$5+1))-YEAR($C36))*12+MONTH((Paychecks!$B$5+1))-MONTH($C36))-1)/(($D36="Monthly")+3*($D36="Quarterly")+12*($D36="Yearly")))+1+(MOD(((YEAR((Paychecks!$B$5+1))-YEAR($C36))*12+MONTH((Paychecks!$B$5+1))-MONTH($C36)),(($D36="Monthly")+3*($D36="Quarterly")+12*($D36="Yearly")))=0)*(EDATE($C36,((YEAR((Paychecks!$B$5+1))-YEAR($C36))*12+MONTH((Paychecks!$B$5+1))-MONTH($C36)))&lt;(Paychecks!$B$5+1)))-IF(((YEAR(Paychecks!$A$5)-YEAR($C36))*12+MONTH(Paychecks!$A$5)-MONTH($C36))&lt;0,0,INT((((YEAR(Paychecks!$A$5)-YEAR($C36))*12+MONTH(Paychecks!$A$5)-MONTH($C36))-1)/(($D36="Monthly")+3*($D36="Quarterly")+12*($D36="Yearly")))+1+(MOD(((YEAR(Paychecks!$A$5)-YEAR($C36))*12+MONTH(Paychecks!$A$5)-MONTH($C36)),(($D36="Monthly")+3*($D36="Quarterly")+12*($D36="Yearly")))=0)*(EDATE($C36,((YEAR(Paychecks!$A$5)-YEAR($C36))*12+MONTH(Paychecks!$A$5)-MONTH($C36)))&lt;Paychecks!$A$5)),($C36&gt;=Paychecks!$A$5)*($C36&lt;=Paychecks!$B$5))))</f>
      </c>
      <c r="O36" s="14">
        <f>IF(OR($A36="",$C36=""),0,IF((7*($D36="Weekly")+14*($D36="Every 2 weeks"))&gt;0,MAX(0,-INT(($C36-(Paychecks!$B$6+1))/(7*($D36="Weekly")+14*($D36="Every 2 weeks")))-MAX(0,-INT(($C36-Paychecks!$A$6)/(7*($D36="Weekly")+14*($D36="Every 2 weeks"))))),IF((($D36="Monthly")+3*($D36="Quarterly")+12*($D36="Yearly"))&gt;0,IF(((YEAR((Paychecks!$B$6+1))-YEAR($C36))*12+MONTH((Paychecks!$B$6+1))-MONTH($C36))&lt;0,0,INT((((YEAR((Paychecks!$B$6+1))-YEAR($C36))*12+MONTH((Paychecks!$B$6+1))-MONTH($C36))-1)/(($D36="Monthly")+3*($D36="Quarterly")+12*($D36="Yearly")))+1+(MOD(((YEAR((Paychecks!$B$6+1))-YEAR($C36))*12+MONTH((Paychecks!$B$6+1))-MONTH($C36)),(($D36="Monthly")+3*($D36="Quarterly")+12*($D36="Yearly")))=0)*(EDATE($C36,((YEAR((Paychecks!$B$6+1))-YEAR($C36))*12+MONTH((Paychecks!$B$6+1))-MONTH($C36)))&lt;(Paychecks!$B$6+1)))-IF(((YEAR(Paychecks!$A$6)-YEAR($C36))*12+MONTH(Paychecks!$A$6)-MONTH($C36))&lt;0,0,INT((((YEAR(Paychecks!$A$6)-YEAR($C36))*12+MONTH(Paychecks!$A$6)-MONTH($C36))-1)/(($D36="Monthly")+3*($D36="Quarterly")+12*($D36="Yearly")))+1+(MOD(((YEAR(Paychecks!$A$6)-YEAR($C36))*12+MONTH(Paychecks!$A$6)-MONTH($C36)),(($D36="Monthly")+3*($D36="Quarterly")+12*($D36="Yearly")))=0)*(EDATE($C36,((YEAR(Paychecks!$A$6)-YEAR($C36))*12+MONTH(Paychecks!$A$6)-MONTH($C36)))&lt;Paychecks!$A$6)),($C36&gt;=Paychecks!$A$6)*($C36&lt;=Paychecks!$B$6))))</f>
      </c>
      <c r="P36" s="14">
        <f>IF(OR($A36="",$C36=""),0,IF((7*($D36="Weekly")+14*($D36="Every 2 weeks"))&gt;0,MAX(0,-INT(($C36-(Paychecks!$B$7+1))/(7*($D36="Weekly")+14*($D36="Every 2 weeks")))-MAX(0,-INT(($C36-Paychecks!$A$7)/(7*($D36="Weekly")+14*($D36="Every 2 weeks"))))),IF((($D36="Monthly")+3*($D36="Quarterly")+12*($D36="Yearly"))&gt;0,IF(((YEAR((Paychecks!$B$7+1))-YEAR($C36))*12+MONTH((Paychecks!$B$7+1))-MONTH($C36))&lt;0,0,INT((((YEAR((Paychecks!$B$7+1))-YEAR($C36))*12+MONTH((Paychecks!$B$7+1))-MONTH($C36))-1)/(($D36="Monthly")+3*($D36="Quarterly")+12*($D36="Yearly")))+1+(MOD(((YEAR((Paychecks!$B$7+1))-YEAR($C36))*12+MONTH((Paychecks!$B$7+1))-MONTH($C36)),(($D36="Monthly")+3*($D36="Quarterly")+12*($D36="Yearly")))=0)*(EDATE($C36,((YEAR((Paychecks!$B$7+1))-YEAR($C36))*12+MONTH((Paychecks!$B$7+1))-MONTH($C36)))&lt;(Paychecks!$B$7+1)))-IF(((YEAR(Paychecks!$A$7)-YEAR($C36))*12+MONTH(Paychecks!$A$7)-MONTH($C36))&lt;0,0,INT((((YEAR(Paychecks!$A$7)-YEAR($C36))*12+MONTH(Paychecks!$A$7)-MONTH($C36))-1)/(($D36="Monthly")+3*($D36="Quarterly")+12*($D36="Yearly")))+1+(MOD(((YEAR(Paychecks!$A$7)-YEAR($C36))*12+MONTH(Paychecks!$A$7)-MONTH($C36)),(($D36="Monthly")+3*($D36="Quarterly")+12*($D36="Yearly")))=0)*(EDATE($C36,((YEAR(Paychecks!$A$7)-YEAR($C36))*12+MONTH(Paychecks!$A$7)-MONTH($C36)))&lt;Paychecks!$A$7)),($C36&gt;=Paychecks!$A$7)*($C36&lt;=Paychecks!$B$7))))</f>
      </c>
      <c r="Q36" s="14">
        <f>IF(OR($A36="",$C36=""),0,IF((7*($D36="Weekly")+14*($D36="Every 2 weeks"))&gt;0,MAX(0,-INT(($C36-(Paychecks!$B$8+1))/(7*($D36="Weekly")+14*($D36="Every 2 weeks")))-MAX(0,-INT(($C36-Paychecks!$A$8)/(7*($D36="Weekly")+14*($D36="Every 2 weeks"))))),IF((($D36="Monthly")+3*($D36="Quarterly")+12*($D36="Yearly"))&gt;0,IF(((YEAR((Paychecks!$B$8+1))-YEAR($C36))*12+MONTH((Paychecks!$B$8+1))-MONTH($C36))&lt;0,0,INT((((YEAR((Paychecks!$B$8+1))-YEAR($C36))*12+MONTH((Paychecks!$B$8+1))-MONTH($C36))-1)/(($D36="Monthly")+3*($D36="Quarterly")+12*($D36="Yearly")))+1+(MOD(((YEAR((Paychecks!$B$8+1))-YEAR($C36))*12+MONTH((Paychecks!$B$8+1))-MONTH($C36)),(($D36="Monthly")+3*($D36="Quarterly")+12*($D36="Yearly")))=0)*(EDATE($C36,((YEAR((Paychecks!$B$8+1))-YEAR($C36))*12+MONTH((Paychecks!$B$8+1))-MONTH($C36)))&lt;(Paychecks!$B$8+1)))-IF(((YEAR(Paychecks!$A$8)-YEAR($C36))*12+MONTH(Paychecks!$A$8)-MONTH($C36))&lt;0,0,INT((((YEAR(Paychecks!$A$8)-YEAR($C36))*12+MONTH(Paychecks!$A$8)-MONTH($C36))-1)/(($D36="Monthly")+3*($D36="Quarterly")+12*($D36="Yearly")))+1+(MOD(((YEAR(Paychecks!$A$8)-YEAR($C36))*12+MONTH(Paychecks!$A$8)-MONTH($C36)),(($D36="Monthly")+3*($D36="Quarterly")+12*($D36="Yearly")))=0)*(EDATE($C36,((YEAR(Paychecks!$A$8)-YEAR($C36))*12+MONTH(Paychecks!$A$8)-MONTH($C36)))&lt;Paychecks!$A$8)),($C36&gt;=Paychecks!$A$8)*($C36&lt;=Paychecks!$B$8))))</f>
      </c>
      <c r="R36" s="14">
        <f>IF(OR($A36="",$C36=""),0,IF((7*($D36="Weekly")+14*($D36="Every 2 weeks"))&gt;0,MAX(0,-INT(($C36-(Paychecks!$B$9+1))/(7*($D36="Weekly")+14*($D36="Every 2 weeks")))-MAX(0,-INT(($C36-Paychecks!$A$9)/(7*($D36="Weekly")+14*($D36="Every 2 weeks"))))),IF((($D36="Monthly")+3*($D36="Quarterly")+12*($D36="Yearly"))&gt;0,IF(((YEAR((Paychecks!$B$9+1))-YEAR($C36))*12+MONTH((Paychecks!$B$9+1))-MONTH($C36))&lt;0,0,INT((((YEAR((Paychecks!$B$9+1))-YEAR($C36))*12+MONTH((Paychecks!$B$9+1))-MONTH($C36))-1)/(($D36="Monthly")+3*($D36="Quarterly")+12*($D36="Yearly")))+1+(MOD(((YEAR((Paychecks!$B$9+1))-YEAR($C36))*12+MONTH((Paychecks!$B$9+1))-MONTH($C36)),(($D36="Monthly")+3*($D36="Quarterly")+12*($D36="Yearly")))=0)*(EDATE($C36,((YEAR((Paychecks!$B$9+1))-YEAR($C36))*12+MONTH((Paychecks!$B$9+1))-MONTH($C36)))&lt;(Paychecks!$B$9+1)))-IF(((YEAR(Paychecks!$A$9)-YEAR($C36))*12+MONTH(Paychecks!$A$9)-MONTH($C36))&lt;0,0,INT((((YEAR(Paychecks!$A$9)-YEAR($C36))*12+MONTH(Paychecks!$A$9)-MONTH($C36))-1)/(($D36="Monthly")+3*($D36="Quarterly")+12*($D36="Yearly")))+1+(MOD(((YEAR(Paychecks!$A$9)-YEAR($C36))*12+MONTH(Paychecks!$A$9)-MONTH($C36)),(($D36="Monthly")+3*($D36="Quarterly")+12*($D36="Yearly")))=0)*(EDATE($C36,((YEAR(Paychecks!$A$9)-YEAR($C36))*12+MONTH(Paychecks!$A$9)-MONTH($C36)))&lt;Paychecks!$A$9)),($C36&gt;=Paychecks!$A$9)*($C36&lt;=Paychecks!$B$9))))</f>
      </c>
    </row>
    <row r="37" spans="1:18" x14ac:dyDescent="0.25">
      <c r="A37" s="2"/>
      <c r="B37" s="11"/>
      <c r="C37" s="9"/>
      <c r="D37" s="2"/>
      <c r="E37" s="2"/>
      <c r="F37" s="2"/>
      <c r="G37" s="2">
        <f>IF(A37="","",IF(F37="Yes","Paid",IF(C37&lt;TODAY(),"Overdue",IF(C37-TODAY()&lt;=HeadsUp,"Due soon",IF(E37="Yes","Autopay","Upcoming")))))</f>
      </c>
      <c r="H37" s="2">
        <f>IF(OR(A37="",F37="Yes"),"",C37-TODAY())</f>
      </c>
      <c r="I37" s="9">
        <f>IF(OR(A37="",C37=""),"",IF(OR(C37&lt;Paychecks!$A$2,C37&gt;Paychecks!$B$9),"",INDEX(Paychecks!$A$2:$A$9,MATCH(C37,Paychecks!$A$2:$A$9,1))))</f>
      </c>
      <c r="J37" s="2"/>
      <c r="K37" s="14">
        <f>IF(OR($A37="",$C37=""),0,IF((7*($D37="Weekly")+14*($D37="Every 2 weeks"))&gt;0,MAX(0,-INT(($C37-(Paychecks!$B$2+1))/(7*($D37="Weekly")+14*($D37="Every 2 weeks")))-MAX(0,-INT(($C37-Paychecks!$A$2)/(7*($D37="Weekly")+14*($D37="Every 2 weeks"))))),IF((($D37="Monthly")+3*($D37="Quarterly")+12*($D37="Yearly"))&gt;0,IF(((YEAR((Paychecks!$B$2+1))-YEAR($C37))*12+MONTH((Paychecks!$B$2+1))-MONTH($C37))&lt;0,0,INT((((YEAR((Paychecks!$B$2+1))-YEAR($C37))*12+MONTH((Paychecks!$B$2+1))-MONTH($C37))-1)/(($D37="Monthly")+3*($D37="Quarterly")+12*($D37="Yearly")))+1+(MOD(((YEAR((Paychecks!$B$2+1))-YEAR($C37))*12+MONTH((Paychecks!$B$2+1))-MONTH($C37)),(($D37="Monthly")+3*($D37="Quarterly")+12*($D37="Yearly")))=0)*(EDATE($C37,((YEAR((Paychecks!$B$2+1))-YEAR($C37))*12+MONTH((Paychecks!$B$2+1))-MONTH($C37)))&lt;(Paychecks!$B$2+1)))-IF(((YEAR(Paychecks!$A$2)-YEAR($C37))*12+MONTH(Paychecks!$A$2)-MONTH($C37))&lt;0,0,INT((((YEAR(Paychecks!$A$2)-YEAR($C37))*12+MONTH(Paychecks!$A$2)-MONTH($C37))-1)/(($D37="Monthly")+3*($D37="Quarterly")+12*($D37="Yearly")))+1+(MOD(((YEAR(Paychecks!$A$2)-YEAR($C37))*12+MONTH(Paychecks!$A$2)-MONTH($C37)),(($D37="Monthly")+3*($D37="Quarterly")+12*($D37="Yearly")))=0)*(EDATE($C37,((YEAR(Paychecks!$A$2)-YEAR($C37))*12+MONTH(Paychecks!$A$2)-MONTH($C37)))&lt;Paychecks!$A$2)),($C37&gt;=Paychecks!$A$2)*($C37&lt;=Paychecks!$B$2))))</f>
      </c>
      <c r="L37" s="14">
        <f>IF(OR($A37="",$C37=""),0,IF((7*($D37="Weekly")+14*($D37="Every 2 weeks"))&gt;0,MAX(0,-INT(($C37-(Paychecks!$B$3+1))/(7*($D37="Weekly")+14*($D37="Every 2 weeks")))-MAX(0,-INT(($C37-Paychecks!$A$3)/(7*($D37="Weekly")+14*($D37="Every 2 weeks"))))),IF((($D37="Monthly")+3*($D37="Quarterly")+12*($D37="Yearly"))&gt;0,IF(((YEAR((Paychecks!$B$3+1))-YEAR($C37))*12+MONTH((Paychecks!$B$3+1))-MONTH($C37))&lt;0,0,INT((((YEAR((Paychecks!$B$3+1))-YEAR($C37))*12+MONTH((Paychecks!$B$3+1))-MONTH($C37))-1)/(($D37="Monthly")+3*($D37="Quarterly")+12*($D37="Yearly")))+1+(MOD(((YEAR((Paychecks!$B$3+1))-YEAR($C37))*12+MONTH((Paychecks!$B$3+1))-MONTH($C37)),(($D37="Monthly")+3*($D37="Quarterly")+12*($D37="Yearly")))=0)*(EDATE($C37,((YEAR((Paychecks!$B$3+1))-YEAR($C37))*12+MONTH((Paychecks!$B$3+1))-MONTH($C37)))&lt;(Paychecks!$B$3+1)))-IF(((YEAR(Paychecks!$A$3)-YEAR($C37))*12+MONTH(Paychecks!$A$3)-MONTH($C37))&lt;0,0,INT((((YEAR(Paychecks!$A$3)-YEAR($C37))*12+MONTH(Paychecks!$A$3)-MONTH($C37))-1)/(($D37="Monthly")+3*($D37="Quarterly")+12*($D37="Yearly")))+1+(MOD(((YEAR(Paychecks!$A$3)-YEAR($C37))*12+MONTH(Paychecks!$A$3)-MONTH($C37)),(($D37="Monthly")+3*($D37="Quarterly")+12*($D37="Yearly")))=0)*(EDATE($C37,((YEAR(Paychecks!$A$3)-YEAR($C37))*12+MONTH(Paychecks!$A$3)-MONTH($C37)))&lt;Paychecks!$A$3)),($C37&gt;=Paychecks!$A$3)*($C37&lt;=Paychecks!$B$3))))</f>
      </c>
      <c r="M37" s="14">
        <f>IF(OR($A37="",$C37=""),0,IF((7*($D37="Weekly")+14*($D37="Every 2 weeks"))&gt;0,MAX(0,-INT(($C37-(Paychecks!$B$4+1))/(7*($D37="Weekly")+14*($D37="Every 2 weeks")))-MAX(0,-INT(($C37-Paychecks!$A$4)/(7*($D37="Weekly")+14*($D37="Every 2 weeks"))))),IF((($D37="Monthly")+3*($D37="Quarterly")+12*($D37="Yearly"))&gt;0,IF(((YEAR((Paychecks!$B$4+1))-YEAR($C37))*12+MONTH((Paychecks!$B$4+1))-MONTH($C37))&lt;0,0,INT((((YEAR((Paychecks!$B$4+1))-YEAR($C37))*12+MONTH((Paychecks!$B$4+1))-MONTH($C37))-1)/(($D37="Monthly")+3*($D37="Quarterly")+12*($D37="Yearly")))+1+(MOD(((YEAR((Paychecks!$B$4+1))-YEAR($C37))*12+MONTH((Paychecks!$B$4+1))-MONTH($C37)),(($D37="Monthly")+3*($D37="Quarterly")+12*($D37="Yearly")))=0)*(EDATE($C37,((YEAR((Paychecks!$B$4+1))-YEAR($C37))*12+MONTH((Paychecks!$B$4+1))-MONTH($C37)))&lt;(Paychecks!$B$4+1)))-IF(((YEAR(Paychecks!$A$4)-YEAR($C37))*12+MONTH(Paychecks!$A$4)-MONTH($C37))&lt;0,0,INT((((YEAR(Paychecks!$A$4)-YEAR($C37))*12+MONTH(Paychecks!$A$4)-MONTH($C37))-1)/(($D37="Monthly")+3*($D37="Quarterly")+12*($D37="Yearly")))+1+(MOD(((YEAR(Paychecks!$A$4)-YEAR($C37))*12+MONTH(Paychecks!$A$4)-MONTH($C37)),(($D37="Monthly")+3*($D37="Quarterly")+12*($D37="Yearly")))=0)*(EDATE($C37,((YEAR(Paychecks!$A$4)-YEAR($C37))*12+MONTH(Paychecks!$A$4)-MONTH($C37)))&lt;Paychecks!$A$4)),($C37&gt;=Paychecks!$A$4)*($C37&lt;=Paychecks!$B$4))))</f>
      </c>
      <c r="N37" s="14">
        <f>IF(OR($A37="",$C37=""),0,IF((7*($D37="Weekly")+14*($D37="Every 2 weeks"))&gt;0,MAX(0,-INT(($C37-(Paychecks!$B$5+1))/(7*($D37="Weekly")+14*($D37="Every 2 weeks")))-MAX(0,-INT(($C37-Paychecks!$A$5)/(7*($D37="Weekly")+14*($D37="Every 2 weeks"))))),IF((($D37="Monthly")+3*($D37="Quarterly")+12*($D37="Yearly"))&gt;0,IF(((YEAR((Paychecks!$B$5+1))-YEAR($C37))*12+MONTH((Paychecks!$B$5+1))-MONTH($C37))&lt;0,0,INT((((YEAR((Paychecks!$B$5+1))-YEAR($C37))*12+MONTH((Paychecks!$B$5+1))-MONTH($C37))-1)/(($D37="Monthly")+3*($D37="Quarterly")+12*($D37="Yearly")))+1+(MOD(((YEAR((Paychecks!$B$5+1))-YEAR($C37))*12+MONTH((Paychecks!$B$5+1))-MONTH($C37)),(($D37="Monthly")+3*($D37="Quarterly")+12*($D37="Yearly")))=0)*(EDATE($C37,((YEAR((Paychecks!$B$5+1))-YEAR($C37))*12+MONTH((Paychecks!$B$5+1))-MONTH($C37)))&lt;(Paychecks!$B$5+1)))-IF(((YEAR(Paychecks!$A$5)-YEAR($C37))*12+MONTH(Paychecks!$A$5)-MONTH($C37))&lt;0,0,INT((((YEAR(Paychecks!$A$5)-YEAR($C37))*12+MONTH(Paychecks!$A$5)-MONTH($C37))-1)/(($D37="Monthly")+3*($D37="Quarterly")+12*($D37="Yearly")))+1+(MOD(((YEAR(Paychecks!$A$5)-YEAR($C37))*12+MONTH(Paychecks!$A$5)-MONTH($C37)),(($D37="Monthly")+3*($D37="Quarterly")+12*($D37="Yearly")))=0)*(EDATE($C37,((YEAR(Paychecks!$A$5)-YEAR($C37))*12+MONTH(Paychecks!$A$5)-MONTH($C37)))&lt;Paychecks!$A$5)),($C37&gt;=Paychecks!$A$5)*($C37&lt;=Paychecks!$B$5))))</f>
      </c>
      <c r="O37" s="14">
        <f>IF(OR($A37="",$C37=""),0,IF((7*($D37="Weekly")+14*($D37="Every 2 weeks"))&gt;0,MAX(0,-INT(($C37-(Paychecks!$B$6+1))/(7*($D37="Weekly")+14*($D37="Every 2 weeks")))-MAX(0,-INT(($C37-Paychecks!$A$6)/(7*($D37="Weekly")+14*($D37="Every 2 weeks"))))),IF((($D37="Monthly")+3*($D37="Quarterly")+12*($D37="Yearly"))&gt;0,IF(((YEAR((Paychecks!$B$6+1))-YEAR($C37))*12+MONTH((Paychecks!$B$6+1))-MONTH($C37))&lt;0,0,INT((((YEAR((Paychecks!$B$6+1))-YEAR($C37))*12+MONTH((Paychecks!$B$6+1))-MONTH($C37))-1)/(($D37="Monthly")+3*($D37="Quarterly")+12*($D37="Yearly")))+1+(MOD(((YEAR((Paychecks!$B$6+1))-YEAR($C37))*12+MONTH((Paychecks!$B$6+1))-MONTH($C37)),(($D37="Monthly")+3*($D37="Quarterly")+12*($D37="Yearly")))=0)*(EDATE($C37,((YEAR((Paychecks!$B$6+1))-YEAR($C37))*12+MONTH((Paychecks!$B$6+1))-MONTH($C37)))&lt;(Paychecks!$B$6+1)))-IF(((YEAR(Paychecks!$A$6)-YEAR($C37))*12+MONTH(Paychecks!$A$6)-MONTH($C37))&lt;0,0,INT((((YEAR(Paychecks!$A$6)-YEAR($C37))*12+MONTH(Paychecks!$A$6)-MONTH($C37))-1)/(($D37="Monthly")+3*($D37="Quarterly")+12*($D37="Yearly")))+1+(MOD(((YEAR(Paychecks!$A$6)-YEAR($C37))*12+MONTH(Paychecks!$A$6)-MONTH($C37)),(($D37="Monthly")+3*($D37="Quarterly")+12*($D37="Yearly")))=0)*(EDATE($C37,((YEAR(Paychecks!$A$6)-YEAR($C37))*12+MONTH(Paychecks!$A$6)-MONTH($C37)))&lt;Paychecks!$A$6)),($C37&gt;=Paychecks!$A$6)*($C37&lt;=Paychecks!$B$6))))</f>
      </c>
      <c r="P37" s="14">
        <f>IF(OR($A37="",$C37=""),0,IF((7*($D37="Weekly")+14*($D37="Every 2 weeks"))&gt;0,MAX(0,-INT(($C37-(Paychecks!$B$7+1))/(7*($D37="Weekly")+14*($D37="Every 2 weeks")))-MAX(0,-INT(($C37-Paychecks!$A$7)/(7*($D37="Weekly")+14*($D37="Every 2 weeks"))))),IF((($D37="Monthly")+3*($D37="Quarterly")+12*($D37="Yearly"))&gt;0,IF(((YEAR((Paychecks!$B$7+1))-YEAR($C37))*12+MONTH((Paychecks!$B$7+1))-MONTH($C37))&lt;0,0,INT((((YEAR((Paychecks!$B$7+1))-YEAR($C37))*12+MONTH((Paychecks!$B$7+1))-MONTH($C37))-1)/(($D37="Monthly")+3*($D37="Quarterly")+12*($D37="Yearly")))+1+(MOD(((YEAR((Paychecks!$B$7+1))-YEAR($C37))*12+MONTH((Paychecks!$B$7+1))-MONTH($C37)),(($D37="Monthly")+3*($D37="Quarterly")+12*($D37="Yearly")))=0)*(EDATE($C37,((YEAR((Paychecks!$B$7+1))-YEAR($C37))*12+MONTH((Paychecks!$B$7+1))-MONTH($C37)))&lt;(Paychecks!$B$7+1)))-IF(((YEAR(Paychecks!$A$7)-YEAR($C37))*12+MONTH(Paychecks!$A$7)-MONTH($C37))&lt;0,0,INT((((YEAR(Paychecks!$A$7)-YEAR($C37))*12+MONTH(Paychecks!$A$7)-MONTH($C37))-1)/(($D37="Monthly")+3*($D37="Quarterly")+12*($D37="Yearly")))+1+(MOD(((YEAR(Paychecks!$A$7)-YEAR($C37))*12+MONTH(Paychecks!$A$7)-MONTH($C37)),(($D37="Monthly")+3*($D37="Quarterly")+12*($D37="Yearly")))=0)*(EDATE($C37,((YEAR(Paychecks!$A$7)-YEAR($C37))*12+MONTH(Paychecks!$A$7)-MONTH($C37)))&lt;Paychecks!$A$7)),($C37&gt;=Paychecks!$A$7)*($C37&lt;=Paychecks!$B$7))))</f>
      </c>
      <c r="Q37" s="14">
        <f>IF(OR($A37="",$C37=""),0,IF((7*($D37="Weekly")+14*($D37="Every 2 weeks"))&gt;0,MAX(0,-INT(($C37-(Paychecks!$B$8+1))/(7*($D37="Weekly")+14*($D37="Every 2 weeks")))-MAX(0,-INT(($C37-Paychecks!$A$8)/(7*($D37="Weekly")+14*($D37="Every 2 weeks"))))),IF((($D37="Monthly")+3*($D37="Quarterly")+12*($D37="Yearly"))&gt;0,IF(((YEAR((Paychecks!$B$8+1))-YEAR($C37))*12+MONTH((Paychecks!$B$8+1))-MONTH($C37))&lt;0,0,INT((((YEAR((Paychecks!$B$8+1))-YEAR($C37))*12+MONTH((Paychecks!$B$8+1))-MONTH($C37))-1)/(($D37="Monthly")+3*($D37="Quarterly")+12*($D37="Yearly")))+1+(MOD(((YEAR((Paychecks!$B$8+1))-YEAR($C37))*12+MONTH((Paychecks!$B$8+1))-MONTH($C37)),(($D37="Monthly")+3*($D37="Quarterly")+12*($D37="Yearly")))=0)*(EDATE($C37,((YEAR((Paychecks!$B$8+1))-YEAR($C37))*12+MONTH((Paychecks!$B$8+1))-MONTH($C37)))&lt;(Paychecks!$B$8+1)))-IF(((YEAR(Paychecks!$A$8)-YEAR($C37))*12+MONTH(Paychecks!$A$8)-MONTH($C37))&lt;0,0,INT((((YEAR(Paychecks!$A$8)-YEAR($C37))*12+MONTH(Paychecks!$A$8)-MONTH($C37))-1)/(($D37="Monthly")+3*($D37="Quarterly")+12*($D37="Yearly")))+1+(MOD(((YEAR(Paychecks!$A$8)-YEAR($C37))*12+MONTH(Paychecks!$A$8)-MONTH($C37)),(($D37="Monthly")+3*($D37="Quarterly")+12*($D37="Yearly")))=0)*(EDATE($C37,((YEAR(Paychecks!$A$8)-YEAR($C37))*12+MONTH(Paychecks!$A$8)-MONTH($C37)))&lt;Paychecks!$A$8)),($C37&gt;=Paychecks!$A$8)*($C37&lt;=Paychecks!$B$8))))</f>
      </c>
      <c r="R37" s="14">
        <f>IF(OR($A37="",$C37=""),0,IF((7*($D37="Weekly")+14*($D37="Every 2 weeks"))&gt;0,MAX(0,-INT(($C37-(Paychecks!$B$9+1))/(7*($D37="Weekly")+14*($D37="Every 2 weeks")))-MAX(0,-INT(($C37-Paychecks!$A$9)/(7*($D37="Weekly")+14*($D37="Every 2 weeks"))))),IF((($D37="Monthly")+3*($D37="Quarterly")+12*($D37="Yearly"))&gt;0,IF(((YEAR((Paychecks!$B$9+1))-YEAR($C37))*12+MONTH((Paychecks!$B$9+1))-MONTH($C37))&lt;0,0,INT((((YEAR((Paychecks!$B$9+1))-YEAR($C37))*12+MONTH((Paychecks!$B$9+1))-MONTH($C37))-1)/(($D37="Monthly")+3*($D37="Quarterly")+12*($D37="Yearly")))+1+(MOD(((YEAR((Paychecks!$B$9+1))-YEAR($C37))*12+MONTH((Paychecks!$B$9+1))-MONTH($C37)),(($D37="Monthly")+3*($D37="Quarterly")+12*($D37="Yearly")))=0)*(EDATE($C37,((YEAR((Paychecks!$B$9+1))-YEAR($C37))*12+MONTH((Paychecks!$B$9+1))-MONTH($C37)))&lt;(Paychecks!$B$9+1)))-IF(((YEAR(Paychecks!$A$9)-YEAR($C37))*12+MONTH(Paychecks!$A$9)-MONTH($C37))&lt;0,0,INT((((YEAR(Paychecks!$A$9)-YEAR($C37))*12+MONTH(Paychecks!$A$9)-MONTH($C37))-1)/(($D37="Monthly")+3*($D37="Quarterly")+12*($D37="Yearly")))+1+(MOD(((YEAR(Paychecks!$A$9)-YEAR($C37))*12+MONTH(Paychecks!$A$9)-MONTH($C37)),(($D37="Monthly")+3*($D37="Quarterly")+12*($D37="Yearly")))=0)*(EDATE($C37,((YEAR(Paychecks!$A$9)-YEAR($C37))*12+MONTH(Paychecks!$A$9)-MONTH($C37)))&lt;Paychecks!$A$9)),($C37&gt;=Paychecks!$A$9)*($C37&lt;=Paychecks!$B$9))))</f>
      </c>
    </row>
    <row r="38" spans="1:18" x14ac:dyDescent="0.25">
      <c r="A38" s="2"/>
      <c r="B38" s="11"/>
      <c r="C38" s="9"/>
      <c r="D38" s="2"/>
      <c r="E38" s="2"/>
      <c r="F38" s="2"/>
      <c r="G38" s="2">
        <f>IF(A38="","",IF(F38="Yes","Paid",IF(C38&lt;TODAY(),"Overdue",IF(C38-TODAY()&lt;=HeadsUp,"Due soon",IF(E38="Yes","Autopay","Upcoming")))))</f>
      </c>
      <c r="H38" s="2">
        <f>IF(OR(A38="",F38="Yes"),"",C38-TODAY())</f>
      </c>
      <c r="I38" s="9">
        <f>IF(OR(A38="",C38=""),"",IF(OR(C38&lt;Paychecks!$A$2,C38&gt;Paychecks!$B$9),"",INDEX(Paychecks!$A$2:$A$9,MATCH(C38,Paychecks!$A$2:$A$9,1))))</f>
      </c>
      <c r="J38" s="2"/>
      <c r="K38" s="14">
        <f>IF(OR($A38="",$C38=""),0,IF((7*($D38="Weekly")+14*($D38="Every 2 weeks"))&gt;0,MAX(0,-INT(($C38-(Paychecks!$B$2+1))/(7*($D38="Weekly")+14*($D38="Every 2 weeks")))-MAX(0,-INT(($C38-Paychecks!$A$2)/(7*($D38="Weekly")+14*($D38="Every 2 weeks"))))),IF((($D38="Monthly")+3*($D38="Quarterly")+12*($D38="Yearly"))&gt;0,IF(((YEAR((Paychecks!$B$2+1))-YEAR($C38))*12+MONTH((Paychecks!$B$2+1))-MONTH($C38))&lt;0,0,INT((((YEAR((Paychecks!$B$2+1))-YEAR($C38))*12+MONTH((Paychecks!$B$2+1))-MONTH($C38))-1)/(($D38="Monthly")+3*($D38="Quarterly")+12*($D38="Yearly")))+1+(MOD(((YEAR((Paychecks!$B$2+1))-YEAR($C38))*12+MONTH((Paychecks!$B$2+1))-MONTH($C38)),(($D38="Monthly")+3*($D38="Quarterly")+12*($D38="Yearly")))=0)*(EDATE($C38,((YEAR((Paychecks!$B$2+1))-YEAR($C38))*12+MONTH((Paychecks!$B$2+1))-MONTH($C38)))&lt;(Paychecks!$B$2+1)))-IF(((YEAR(Paychecks!$A$2)-YEAR($C38))*12+MONTH(Paychecks!$A$2)-MONTH($C38))&lt;0,0,INT((((YEAR(Paychecks!$A$2)-YEAR($C38))*12+MONTH(Paychecks!$A$2)-MONTH($C38))-1)/(($D38="Monthly")+3*($D38="Quarterly")+12*($D38="Yearly")))+1+(MOD(((YEAR(Paychecks!$A$2)-YEAR($C38))*12+MONTH(Paychecks!$A$2)-MONTH($C38)),(($D38="Monthly")+3*($D38="Quarterly")+12*($D38="Yearly")))=0)*(EDATE($C38,((YEAR(Paychecks!$A$2)-YEAR($C38))*12+MONTH(Paychecks!$A$2)-MONTH($C38)))&lt;Paychecks!$A$2)),($C38&gt;=Paychecks!$A$2)*($C38&lt;=Paychecks!$B$2))))</f>
      </c>
      <c r="L38" s="14">
        <f>IF(OR($A38="",$C38=""),0,IF((7*($D38="Weekly")+14*($D38="Every 2 weeks"))&gt;0,MAX(0,-INT(($C38-(Paychecks!$B$3+1))/(7*($D38="Weekly")+14*($D38="Every 2 weeks")))-MAX(0,-INT(($C38-Paychecks!$A$3)/(7*($D38="Weekly")+14*($D38="Every 2 weeks"))))),IF((($D38="Monthly")+3*($D38="Quarterly")+12*($D38="Yearly"))&gt;0,IF(((YEAR((Paychecks!$B$3+1))-YEAR($C38))*12+MONTH((Paychecks!$B$3+1))-MONTH($C38))&lt;0,0,INT((((YEAR((Paychecks!$B$3+1))-YEAR($C38))*12+MONTH((Paychecks!$B$3+1))-MONTH($C38))-1)/(($D38="Monthly")+3*($D38="Quarterly")+12*($D38="Yearly")))+1+(MOD(((YEAR((Paychecks!$B$3+1))-YEAR($C38))*12+MONTH((Paychecks!$B$3+1))-MONTH($C38)),(($D38="Monthly")+3*($D38="Quarterly")+12*($D38="Yearly")))=0)*(EDATE($C38,((YEAR((Paychecks!$B$3+1))-YEAR($C38))*12+MONTH((Paychecks!$B$3+1))-MONTH($C38)))&lt;(Paychecks!$B$3+1)))-IF(((YEAR(Paychecks!$A$3)-YEAR($C38))*12+MONTH(Paychecks!$A$3)-MONTH($C38))&lt;0,0,INT((((YEAR(Paychecks!$A$3)-YEAR($C38))*12+MONTH(Paychecks!$A$3)-MONTH($C38))-1)/(($D38="Monthly")+3*($D38="Quarterly")+12*($D38="Yearly")))+1+(MOD(((YEAR(Paychecks!$A$3)-YEAR($C38))*12+MONTH(Paychecks!$A$3)-MONTH($C38)),(($D38="Monthly")+3*($D38="Quarterly")+12*($D38="Yearly")))=0)*(EDATE($C38,((YEAR(Paychecks!$A$3)-YEAR($C38))*12+MONTH(Paychecks!$A$3)-MONTH($C38)))&lt;Paychecks!$A$3)),($C38&gt;=Paychecks!$A$3)*($C38&lt;=Paychecks!$B$3))))</f>
      </c>
      <c r="M38" s="14">
        <f>IF(OR($A38="",$C38=""),0,IF((7*($D38="Weekly")+14*($D38="Every 2 weeks"))&gt;0,MAX(0,-INT(($C38-(Paychecks!$B$4+1))/(7*($D38="Weekly")+14*($D38="Every 2 weeks")))-MAX(0,-INT(($C38-Paychecks!$A$4)/(7*($D38="Weekly")+14*($D38="Every 2 weeks"))))),IF((($D38="Monthly")+3*($D38="Quarterly")+12*($D38="Yearly"))&gt;0,IF(((YEAR((Paychecks!$B$4+1))-YEAR($C38))*12+MONTH((Paychecks!$B$4+1))-MONTH($C38))&lt;0,0,INT((((YEAR((Paychecks!$B$4+1))-YEAR($C38))*12+MONTH((Paychecks!$B$4+1))-MONTH($C38))-1)/(($D38="Monthly")+3*($D38="Quarterly")+12*($D38="Yearly")))+1+(MOD(((YEAR((Paychecks!$B$4+1))-YEAR($C38))*12+MONTH((Paychecks!$B$4+1))-MONTH($C38)),(($D38="Monthly")+3*($D38="Quarterly")+12*($D38="Yearly")))=0)*(EDATE($C38,((YEAR((Paychecks!$B$4+1))-YEAR($C38))*12+MONTH((Paychecks!$B$4+1))-MONTH($C38)))&lt;(Paychecks!$B$4+1)))-IF(((YEAR(Paychecks!$A$4)-YEAR($C38))*12+MONTH(Paychecks!$A$4)-MONTH($C38))&lt;0,0,INT((((YEAR(Paychecks!$A$4)-YEAR($C38))*12+MONTH(Paychecks!$A$4)-MONTH($C38))-1)/(($D38="Monthly")+3*($D38="Quarterly")+12*($D38="Yearly")))+1+(MOD(((YEAR(Paychecks!$A$4)-YEAR($C38))*12+MONTH(Paychecks!$A$4)-MONTH($C38)),(($D38="Monthly")+3*($D38="Quarterly")+12*($D38="Yearly")))=0)*(EDATE($C38,((YEAR(Paychecks!$A$4)-YEAR($C38))*12+MONTH(Paychecks!$A$4)-MONTH($C38)))&lt;Paychecks!$A$4)),($C38&gt;=Paychecks!$A$4)*($C38&lt;=Paychecks!$B$4))))</f>
      </c>
      <c r="N38" s="14">
        <f>IF(OR($A38="",$C38=""),0,IF((7*($D38="Weekly")+14*($D38="Every 2 weeks"))&gt;0,MAX(0,-INT(($C38-(Paychecks!$B$5+1))/(7*($D38="Weekly")+14*($D38="Every 2 weeks")))-MAX(0,-INT(($C38-Paychecks!$A$5)/(7*($D38="Weekly")+14*($D38="Every 2 weeks"))))),IF((($D38="Monthly")+3*($D38="Quarterly")+12*($D38="Yearly"))&gt;0,IF(((YEAR((Paychecks!$B$5+1))-YEAR($C38))*12+MONTH((Paychecks!$B$5+1))-MONTH($C38))&lt;0,0,INT((((YEAR((Paychecks!$B$5+1))-YEAR($C38))*12+MONTH((Paychecks!$B$5+1))-MONTH($C38))-1)/(($D38="Monthly")+3*($D38="Quarterly")+12*($D38="Yearly")))+1+(MOD(((YEAR((Paychecks!$B$5+1))-YEAR($C38))*12+MONTH((Paychecks!$B$5+1))-MONTH($C38)),(($D38="Monthly")+3*($D38="Quarterly")+12*($D38="Yearly")))=0)*(EDATE($C38,((YEAR((Paychecks!$B$5+1))-YEAR($C38))*12+MONTH((Paychecks!$B$5+1))-MONTH($C38)))&lt;(Paychecks!$B$5+1)))-IF(((YEAR(Paychecks!$A$5)-YEAR($C38))*12+MONTH(Paychecks!$A$5)-MONTH($C38))&lt;0,0,INT((((YEAR(Paychecks!$A$5)-YEAR($C38))*12+MONTH(Paychecks!$A$5)-MONTH($C38))-1)/(($D38="Monthly")+3*($D38="Quarterly")+12*($D38="Yearly")))+1+(MOD(((YEAR(Paychecks!$A$5)-YEAR($C38))*12+MONTH(Paychecks!$A$5)-MONTH($C38)),(($D38="Monthly")+3*($D38="Quarterly")+12*($D38="Yearly")))=0)*(EDATE($C38,((YEAR(Paychecks!$A$5)-YEAR($C38))*12+MONTH(Paychecks!$A$5)-MONTH($C38)))&lt;Paychecks!$A$5)),($C38&gt;=Paychecks!$A$5)*($C38&lt;=Paychecks!$B$5))))</f>
      </c>
      <c r="O38" s="14">
        <f>IF(OR($A38="",$C38=""),0,IF((7*($D38="Weekly")+14*($D38="Every 2 weeks"))&gt;0,MAX(0,-INT(($C38-(Paychecks!$B$6+1))/(7*($D38="Weekly")+14*($D38="Every 2 weeks")))-MAX(0,-INT(($C38-Paychecks!$A$6)/(7*($D38="Weekly")+14*($D38="Every 2 weeks"))))),IF((($D38="Monthly")+3*($D38="Quarterly")+12*($D38="Yearly"))&gt;0,IF(((YEAR((Paychecks!$B$6+1))-YEAR($C38))*12+MONTH((Paychecks!$B$6+1))-MONTH($C38))&lt;0,0,INT((((YEAR((Paychecks!$B$6+1))-YEAR($C38))*12+MONTH((Paychecks!$B$6+1))-MONTH($C38))-1)/(($D38="Monthly")+3*($D38="Quarterly")+12*($D38="Yearly")))+1+(MOD(((YEAR((Paychecks!$B$6+1))-YEAR($C38))*12+MONTH((Paychecks!$B$6+1))-MONTH($C38)),(($D38="Monthly")+3*($D38="Quarterly")+12*($D38="Yearly")))=0)*(EDATE($C38,((YEAR((Paychecks!$B$6+1))-YEAR($C38))*12+MONTH((Paychecks!$B$6+1))-MONTH($C38)))&lt;(Paychecks!$B$6+1)))-IF(((YEAR(Paychecks!$A$6)-YEAR($C38))*12+MONTH(Paychecks!$A$6)-MONTH($C38))&lt;0,0,INT((((YEAR(Paychecks!$A$6)-YEAR($C38))*12+MONTH(Paychecks!$A$6)-MONTH($C38))-1)/(($D38="Monthly")+3*($D38="Quarterly")+12*($D38="Yearly")))+1+(MOD(((YEAR(Paychecks!$A$6)-YEAR($C38))*12+MONTH(Paychecks!$A$6)-MONTH($C38)),(($D38="Monthly")+3*($D38="Quarterly")+12*($D38="Yearly")))=0)*(EDATE($C38,((YEAR(Paychecks!$A$6)-YEAR($C38))*12+MONTH(Paychecks!$A$6)-MONTH($C38)))&lt;Paychecks!$A$6)),($C38&gt;=Paychecks!$A$6)*($C38&lt;=Paychecks!$B$6))))</f>
      </c>
      <c r="P38" s="14">
        <f>IF(OR($A38="",$C38=""),0,IF((7*($D38="Weekly")+14*($D38="Every 2 weeks"))&gt;0,MAX(0,-INT(($C38-(Paychecks!$B$7+1))/(7*($D38="Weekly")+14*($D38="Every 2 weeks")))-MAX(0,-INT(($C38-Paychecks!$A$7)/(7*($D38="Weekly")+14*($D38="Every 2 weeks"))))),IF((($D38="Monthly")+3*($D38="Quarterly")+12*($D38="Yearly"))&gt;0,IF(((YEAR((Paychecks!$B$7+1))-YEAR($C38))*12+MONTH((Paychecks!$B$7+1))-MONTH($C38))&lt;0,0,INT((((YEAR((Paychecks!$B$7+1))-YEAR($C38))*12+MONTH((Paychecks!$B$7+1))-MONTH($C38))-1)/(($D38="Monthly")+3*($D38="Quarterly")+12*($D38="Yearly")))+1+(MOD(((YEAR((Paychecks!$B$7+1))-YEAR($C38))*12+MONTH((Paychecks!$B$7+1))-MONTH($C38)),(($D38="Monthly")+3*($D38="Quarterly")+12*($D38="Yearly")))=0)*(EDATE($C38,((YEAR((Paychecks!$B$7+1))-YEAR($C38))*12+MONTH((Paychecks!$B$7+1))-MONTH($C38)))&lt;(Paychecks!$B$7+1)))-IF(((YEAR(Paychecks!$A$7)-YEAR($C38))*12+MONTH(Paychecks!$A$7)-MONTH($C38))&lt;0,0,INT((((YEAR(Paychecks!$A$7)-YEAR($C38))*12+MONTH(Paychecks!$A$7)-MONTH($C38))-1)/(($D38="Monthly")+3*($D38="Quarterly")+12*($D38="Yearly")))+1+(MOD(((YEAR(Paychecks!$A$7)-YEAR($C38))*12+MONTH(Paychecks!$A$7)-MONTH($C38)),(($D38="Monthly")+3*($D38="Quarterly")+12*($D38="Yearly")))=0)*(EDATE($C38,((YEAR(Paychecks!$A$7)-YEAR($C38))*12+MONTH(Paychecks!$A$7)-MONTH($C38)))&lt;Paychecks!$A$7)),($C38&gt;=Paychecks!$A$7)*($C38&lt;=Paychecks!$B$7))))</f>
      </c>
      <c r="Q38" s="14">
        <f>IF(OR($A38="",$C38=""),0,IF((7*($D38="Weekly")+14*($D38="Every 2 weeks"))&gt;0,MAX(0,-INT(($C38-(Paychecks!$B$8+1))/(7*($D38="Weekly")+14*($D38="Every 2 weeks")))-MAX(0,-INT(($C38-Paychecks!$A$8)/(7*($D38="Weekly")+14*($D38="Every 2 weeks"))))),IF((($D38="Monthly")+3*($D38="Quarterly")+12*($D38="Yearly"))&gt;0,IF(((YEAR((Paychecks!$B$8+1))-YEAR($C38))*12+MONTH((Paychecks!$B$8+1))-MONTH($C38))&lt;0,0,INT((((YEAR((Paychecks!$B$8+1))-YEAR($C38))*12+MONTH((Paychecks!$B$8+1))-MONTH($C38))-1)/(($D38="Monthly")+3*($D38="Quarterly")+12*($D38="Yearly")))+1+(MOD(((YEAR((Paychecks!$B$8+1))-YEAR($C38))*12+MONTH((Paychecks!$B$8+1))-MONTH($C38)),(($D38="Monthly")+3*($D38="Quarterly")+12*($D38="Yearly")))=0)*(EDATE($C38,((YEAR((Paychecks!$B$8+1))-YEAR($C38))*12+MONTH((Paychecks!$B$8+1))-MONTH($C38)))&lt;(Paychecks!$B$8+1)))-IF(((YEAR(Paychecks!$A$8)-YEAR($C38))*12+MONTH(Paychecks!$A$8)-MONTH($C38))&lt;0,0,INT((((YEAR(Paychecks!$A$8)-YEAR($C38))*12+MONTH(Paychecks!$A$8)-MONTH($C38))-1)/(($D38="Monthly")+3*($D38="Quarterly")+12*($D38="Yearly")))+1+(MOD(((YEAR(Paychecks!$A$8)-YEAR($C38))*12+MONTH(Paychecks!$A$8)-MONTH($C38)),(($D38="Monthly")+3*($D38="Quarterly")+12*($D38="Yearly")))=0)*(EDATE($C38,((YEAR(Paychecks!$A$8)-YEAR($C38))*12+MONTH(Paychecks!$A$8)-MONTH($C38)))&lt;Paychecks!$A$8)),($C38&gt;=Paychecks!$A$8)*($C38&lt;=Paychecks!$B$8))))</f>
      </c>
      <c r="R38" s="14">
        <f>IF(OR($A38="",$C38=""),0,IF((7*($D38="Weekly")+14*($D38="Every 2 weeks"))&gt;0,MAX(0,-INT(($C38-(Paychecks!$B$9+1))/(7*($D38="Weekly")+14*($D38="Every 2 weeks")))-MAX(0,-INT(($C38-Paychecks!$A$9)/(7*($D38="Weekly")+14*($D38="Every 2 weeks"))))),IF((($D38="Monthly")+3*($D38="Quarterly")+12*($D38="Yearly"))&gt;0,IF(((YEAR((Paychecks!$B$9+1))-YEAR($C38))*12+MONTH((Paychecks!$B$9+1))-MONTH($C38))&lt;0,0,INT((((YEAR((Paychecks!$B$9+1))-YEAR($C38))*12+MONTH((Paychecks!$B$9+1))-MONTH($C38))-1)/(($D38="Monthly")+3*($D38="Quarterly")+12*($D38="Yearly")))+1+(MOD(((YEAR((Paychecks!$B$9+1))-YEAR($C38))*12+MONTH((Paychecks!$B$9+1))-MONTH($C38)),(($D38="Monthly")+3*($D38="Quarterly")+12*($D38="Yearly")))=0)*(EDATE($C38,((YEAR((Paychecks!$B$9+1))-YEAR($C38))*12+MONTH((Paychecks!$B$9+1))-MONTH($C38)))&lt;(Paychecks!$B$9+1)))-IF(((YEAR(Paychecks!$A$9)-YEAR($C38))*12+MONTH(Paychecks!$A$9)-MONTH($C38))&lt;0,0,INT((((YEAR(Paychecks!$A$9)-YEAR($C38))*12+MONTH(Paychecks!$A$9)-MONTH($C38))-1)/(($D38="Monthly")+3*($D38="Quarterly")+12*($D38="Yearly")))+1+(MOD(((YEAR(Paychecks!$A$9)-YEAR($C38))*12+MONTH(Paychecks!$A$9)-MONTH($C38)),(($D38="Monthly")+3*($D38="Quarterly")+12*($D38="Yearly")))=0)*(EDATE($C38,((YEAR(Paychecks!$A$9)-YEAR($C38))*12+MONTH(Paychecks!$A$9)-MONTH($C38)))&lt;Paychecks!$A$9)),($C38&gt;=Paychecks!$A$9)*($C38&lt;=Paychecks!$B$9))))</f>
      </c>
    </row>
    <row r="39" spans="1:18" x14ac:dyDescent="0.25">
      <c r="A39" s="2"/>
      <c r="B39" s="11"/>
      <c r="C39" s="9"/>
      <c r="D39" s="2"/>
      <c r="E39" s="2"/>
      <c r="F39" s="2"/>
      <c r="G39" s="2">
        <f>IF(A39="","",IF(F39="Yes","Paid",IF(C39&lt;TODAY(),"Overdue",IF(C39-TODAY()&lt;=HeadsUp,"Due soon",IF(E39="Yes","Autopay","Upcoming")))))</f>
      </c>
      <c r="H39" s="2">
        <f>IF(OR(A39="",F39="Yes"),"",C39-TODAY())</f>
      </c>
      <c r="I39" s="9">
        <f>IF(OR(A39="",C39=""),"",IF(OR(C39&lt;Paychecks!$A$2,C39&gt;Paychecks!$B$9),"",INDEX(Paychecks!$A$2:$A$9,MATCH(C39,Paychecks!$A$2:$A$9,1))))</f>
      </c>
      <c r="J39" s="2"/>
      <c r="K39" s="14">
        <f>IF(OR($A39="",$C39=""),0,IF((7*($D39="Weekly")+14*($D39="Every 2 weeks"))&gt;0,MAX(0,-INT(($C39-(Paychecks!$B$2+1))/(7*($D39="Weekly")+14*($D39="Every 2 weeks")))-MAX(0,-INT(($C39-Paychecks!$A$2)/(7*($D39="Weekly")+14*($D39="Every 2 weeks"))))),IF((($D39="Monthly")+3*($D39="Quarterly")+12*($D39="Yearly"))&gt;0,IF(((YEAR((Paychecks!$B$2+1))-YEAR($C39))*12+MONTH((Paychecks!$B$2+1))-MONTH($C39))&lt;0,0,INT((((YEAR((Paychecks!$B$2+1))-YEAR($C39))*12+MONTH((Paychecks!$B$2+1))-MONTH($C39))-1)/(($D39="Monthly")+3*($D39="Quarterly")+12*($D39="Yearly")))+1+(MOD(((YEAR((Paychecks!$B$2+1))-YEAR($C39))*12+MONTH((Paychecks!$B$2+1))-MONTH($C39)),(($D39="Monthly")+3*($D39="Quarterly")+12*($D39="Yearly")))=0)*(EDATE($C39,((YEAR((Paychecks!$B$2+1))-YEAR($C39))*12+MONTH((Paychecks!$B$2+1))-MONTH($C39)))&lt;(Paychecks!$B$2+1)))-IF(((YEAR(Paychecks!$A$2)-YEAR($C39))*12+MONTH(Paychecks!$A$2)-MONTH($C39))&lt;0,0,INT((((YEAR(Paychecks!$A$2)-YEAR($C39))*12+MONTH(Paychecks!$A$2)-MONTH($C39))-1)/(($D39="Monthly")+3*($D39="Quarterly")+12*($D39="Yearly")))+1+(MOD(((YEAR(Paychecks!$A$2)-YEAR($C39))*12+MONTH(Paychecks!$A$2)-MONTH($C39)),(($D39="Monthly")+3*($D39="Quarterly")+12*($D39="Yearly")))=0)*(EDATE($C39,((YEAR(Paychecks!$A$2)-YEAR($C39))*12+MONTH(Paychecks!$A$2)-MONTH($C39)))&lt;Paychecks!$A$2)),($C39&gt;=Paychecks!$A$2)*($C39&lt;=Paychecks!$B$2))))</f>
      </c>
      <c r="L39" s="14">
        <f>IF(OR($A39="",$C39=""),0,IF((7*($D39="Weekly")+14*($D39="Every 2 weeks"))&gt;0,MAX(0,-INT(($C39-(Paychecks!$B$3+1))/(7*($D39="Weekly")+14*($D39="Every 2 weeks")))-MAX(0,-INT(($C39-Paychecks!$A$3)/(7*($D39="Weekly")+14*($D39="Every 2 weeks"))))),IF((($D39="Monthly")+3*($D39="Quarterly")+12*($D39="Yearly"))&gt;0,IF(((YEAR((Paychecks!$B$3+1))-YEAR($C39))*12+MONTH((Paychecks!$B$3+1))-MONTH($C39))&lt;0,0,INT((((YEAR((Paychecks!$B$3+1))-YEAR($C39))*12+MONTH((Paychecks!$B$3+1))-MONTH($C39))-1)/(($D39="Monthly")+3*($D39="Quarterly")+12*($D39="Yearly")))+1+(MOD(((YEAR((Paychecks!$B$3+1))-YEAR($C39))*12+MONTH((Paychecks!$B$3+1))-MONTH($C39)),(($D39="Monthly")+3*($D39="Quarterly")+12*($D39="Yearly")))=0)*(EDATE($C39,((YEAR((Paychecks!$B$3+1))-YEAR($C39))*12+MONTH((Paychecks!$B$3+1))-MONTH($C39)))&lt;(Paychecks!$B$3+1)))-IF(((YEAR(Paychecks!$A$3)-YEAR($C39))*12+MONTH(Paychecks!$A$3)-MONTH($C39))&lt;0,0,INT((((YEAR(Paychecks!$A$3)-YEAR($C39))*12+MONTH(Paychecks!$A$3)-MONTH($C39))-1)/(($D39="Monthly")+3*($D39="Quarterly")+12*($D39="Yearly")))+1+(MOD(((YEAR(Paychecks!$A$3)-YEAR($C39))*12+MONTH(Paychecks!$A$3)-MONTH($C39)),(($D39="Monthly")+3*($D39="Quarterly")+12*($D39="Yearly")))=0)*(EDATE($C39,((YEAR(Paychecks!$A$3)-YEAR($C39))*12+MONTH(Paychecks!$A$3)-MONTH($C39)))&lt;Paychecks!$A$3)),($C39&gt;=Paychecks!$A$3)*($C39&lt;=Paychecks!$B$3))))</f>
      </c>
      <c r="M39" s="14">
        <f>IF(OR($A39="",$C39=""),0,IF((7*($D39="Weekly")+14*($D39="Every 2 weeks"))&gt;0,MAX(0,-INT(($C39-(Paychecks!$B$4+1))/(7*($D39="Weekly")+14*($D39="Every 2 weeks")))-MAX(0,-INT(($C39-Paychecks!$A$4)/(7*($D39="Weekly")+14*($D39="Every 2 weeks"))))),IF((($D39="Monthly")+3*($D39="Quarterly")+12*($D39="Yearly"))&gt;0,IF(((YEAR((Paychecks!$B$4+1))-YEAR($C39))*12+MONTH((Paychecks!$B$4+1))-MONTH($C39))&lt;0,0,INT((((YEAR((Paychecks!$B$4+1))-YEAR($C39))*12+MONTH((Paychecks!$B$4+1))-MONTH($C39))-1)/(($D39="Monthly")+3*($D39="Quarterly")+12*($D39="Yearly")))+1+(MOD(((YEAR((Paychecks!$B$4+1))-YEAR($C39))*12+MONTH((Paychecks!$B$4+1))-MONTH($C39)),(($D39="Monthly")+3*($D39="Quarterly")+12*($D39="Yearly")))=0)*(EDATE($C39,((YEAR((Paychecks!$B$4+1))-YEAR($C39))*12+MONTH((Paychecks!$B$4+1))-MONTH($C39)))&lt;(Paychecks!$B$4+1)))-IF(((YEAR(Paychecks!$A$4)-YEAR($C39))*12+MONTH(Paychecks!$A$4)-MONTH($C39))&lt;0,0,INT((((YEAR(Paychecks!$A$4)-YEAR($C39))*12+MONTH(Paychecks!$A$4)-MONTH($C39))-1)/(($D39="Monthly")+3*($D39="Quarterly")+12*($D39="Yearly")))+1+(MOD(((YEAR(Paychecks!$A$4)-YEAR($C39))*12+MONTH(Paychecks!$A$4)-MONTH($C39)),(($D39="Monthly")+3*($D39="Quarterly")+12*($D39="Yearly")))=0)*(EDATE($C39,((YEAR(Paychecks!$A$4)-YEAR($C39))*12+MONTH(Paychecks!$A$4)-MONTH($C39)))&lt;Paychecks!$A$4)),($C39&gt;=Paychecks!$A$4)*($C39&lt;=Paychecks!$B$4))))</f>
      </c>
      <c r="N39" s="14">
        <f>IF(OR($A39="",$C39=""),0,IF((7*($D39="Weekly")+14*($D39="Every 2 weeks"))&gt;0,MAX(0,-INT(($C39-(Paychecks!$B$5+1))/(7*($D39="Weekly")+14*($D39="Every 2 weeks")))-MAX(0,-INT(($C39-Paychecks!$A$5)/(7*($D39="Weekly")+14*($D39="Every 2 weeks"))))),IF((($D39="Monthly")+3*($D39="Quarterly")+12*($D39="Yearly"))&gt;0,IF(((YEAR((Paychecks!$B$5+1))-YEAR($C39))*12+MONTH((Paychecks!$B$5+1))-MONTH($C39))&lt;0,0,INT((((YEAR((Paychecks!$B$5+1))-YEAR($C39))*12+MONTH((Paychecks!$B$5+1))-MONTH($C39))-1)/(($D39="Monthly")+3*($D39="Quarterly")+12*($D39="Yearly")))+1+(MOD(((YEAR((Paychecks!$B$5+1))-YEAR($C39))*12+MONTH((Paychecks!$B$5+1))-MONTH($C39)),(($D39="Monthly")+3*($D39="Quarterly")+12*($D39="Yearly")))=0)*(EDATE($C39,((YEAR((Paychecks!$B$5+1))-YEAR($C39))*12+MONTH((Paychecks!$B$5+1))-MONTH($C39)))&lt;(Paychecks!$B$5+1)))-IF(((YEAR(Paychecks!$A$5)-YEAR($C39))*12+MONTH(Paychecks!$A$5)-MONTH($C39))&lt;0,0,INT((((YEAR(Paychecks!$A$5)-YEAR($C39))*12+MONTH(Paychecks!$A$5)-MONTH($C39))-1)/(($D39="Monthly")+3*($D39="Quarterly")+12*($D39="Yearly")))+1+(MOD(((YEAR(Paychecks!$A$5)-YEAR($C39))*12+MONTH(Paychecks!$A$5)-MONTH($C39)),(($D39="Monthly")+3*($D39="Quarterly")+12*($D39="Yearly")))=0)*(EDATE($C39,((YEAR(Paychecks!$A$5)-YEAR($C39))*12+MONTH(Paychecks!$A$5)-MONTH($C39)))&lt;Paychecks!$A$5)),($C39&gt;=Paychecks!$A$5)*($C39&lt;=Paychecks!$B$5))))</f>
      </c>
      <c r="O39" s="14">
        <f>IF(OR($A39="",$C39=""),0,IF((7*($D39="Weekly")+14*($D39="Every 2 weeks"))&gt;0,MAX(0,-INT(($C39-(Paychecks!$B$6+1))/(7*($D39="Weekly")+14*($D39="Every 2 weeks")))-MAX(0,-INT(($C39-Paychecks!$A$6)/(7*($D39="Weekly")+14*($D39="Every 2 weeks"))))),IF((($D39="Monthly")+3*($D39="Quarterly")+12*($D39="Yearly"))&gt;0,IF(((YEAR((Paychecks!$B$6+1))-YEAR($C39))*12+MONTH((Paychecks!$B$6+1))-MONTH($C39))&lt;0,0,INT((((YEAR((Paychecks!$B$6+1))-YEAR($C39))*12+MONTH((Paychecks!$B$6+1))-MONTH($C39))-1)/(($D39="Monthly")+3*($D39="Quarterly")+12*($D39="Yearly")))+1+(MOD(((YEAR((Paychecks!$B$6+1))-YEAR($C39))*12+MONTH((Paychecks!$B$6+1))-MONTH($C39)),(($D39="Monthly")+3*($D39="Quarterly")+12*($D39="Yearly")))=0)*(EDATE($C39,((YEAR((Paychecks!$B$6+1))-YEAR($C39))*12+MONTH((Paychecks!$B$6+1))-MONTH($C39)))&lt;(Paychecks!$B$6+1)))-IF(((YEAR(Paychecks!$A$6)-YEAR($C39))*12+MONTH(Paychecks!$A$6)-MONTH($C39))&lt;0,0,INT((((YEAR(Paychecks!$A$6)-YEAR($C39))*12+MONTH(Paychecks!$A$6)-MONTH($C39))-1)/(($D39="Monthly")+3*($D39="Quarterly")+12*($D39="Yearly")))+1+(MOD(((YEAR(Paychecks!$A$6)-YEAR($C39))*12+MONTH(Paychecks!$A$6)-MONTH($C39)),(($D39="Monthly")+3*($D39="Quarterly")+12*($D39="Yearly")))=0)*(EDATE($C39,((YEAR(Paychecks!$A$6)-YEAR($C39))*12+MONTH(Paychecks!$A$6)-MONTH($C39)))&lt;Paychecks!$A$6)),($C39&gt;=Paychecks!$A$6)*($C39&lt;=Paychecks!$B$6))))</f>
      </c>
      <c r="P39" s="14">
        <f>IF(OR($A39="",$C39=""),0,IF((7*($D39="Weekly")+14*($D39="Every 2 weeks"))&gt;0,MAX(0,-INT(($C39-(Paychecks!$B$7+1))/(7*($D39="Weekly")+14*($D39="Every 2 weeks")))-MAX(0,-INT(($C39-Paychecks!$A$7)/(7*($D39="Weekly")+14*($D39="Every 2 weeks"))))),IF((($D39="Monthly")+3*($D39="Quarterly")+12*($D39="Yearly"))&gt;0,IF(((YEAR((Paychecks!$B$7+1))-YEAR($C39))*12+MONTH((Paychecks!$B$7+1))-MONTH($C39))&lt;0,0,INT((((YEAR((Paychecks!$B$7+1))-YEAR($C39))*12+MONTH((Paychecks!$B$7+1))-MONTH($C39))-1)/(($D39="Monthly")+3*($D39="Quarterly")+12*($D39="Yearly")))+1+(MOD(((YEAR((Paychecks!$B$7+1))-YEAR($C39))*12+MONTH((Paychecks!$B$7+1))-MONTH($C39)),(($D39="Monthly")+3*($D39="Quarterly")+12*($D39="Yearly")))=0)*(EDATE($C39,((YEAR((Paychecks!$B$7+1))-YEAR($C39))*12+MONTH((Paychecks!$B$7+1))-MONTH($C39)))&lt;(Paychecks!$B$7+1)))-IF(((YEAR(Paychecks!$A$7)-YEAR($C39))*12+MONTH(Paychecks!$A$7)-MONTH($C39))&lt;0,0,INT((((YEAR(Paychecks!$A$7)-YEAR($C39))*12+MONTH(Paychecks!$A$7)-MONTH($C39))-1)/(($D39="Monthly")+3*($D39="Quarterly")+12*($D39="Yearly")))+1+(MOD(((YEAR(Paychecks!$A$7)-YEAR($C39))*12+MONTH(Paychecks!$A$7)-MONTH($C39)),(($D39="Monthly")+3*($D39="Quarterly")+12*($D39="Yearly")))=0)*(EDATE($C39,((YEAR(Paychecks!$A$7)-YEAR($C39))*12+MONTH(Paychecks!$A$7)-MONTH($C39)))&lt;Paychecks!$A$7)),($C39&gt;=Paychecks!$A$7)*($C39&lt;=Paychecks!$B$7))))</f>
      </c>
      <c r="Q39" s="14">
        <f>IF(OR($A39="",$C39=""),0,IF((7*($D39="Weekly")+14*($D39="Every 2 weeks"))&gt;0,MAX(0,-INT(($C39-(Paychecks!$B$8+1))/(7*($D39="Weekly")+14*($D39="Every 2 weeks")))-MAX(0,-INT(($C39-Paychecks!$A$8)/(7*($D39="Weekly")+14*($D39="Every 2 weeks"))))),IF((($D39="Monthly")+3*($D39="Quarterly")+12*($D39="Yearly"))&gt;0,IF(((YEAR((Paychecks!$B$8+1))-YEAR($C39))*12+MONTH((Paychecks!$B$8+1))-MONTH($C39))&lt;0,0,INT((((YEAR((Paychecks!$B$8+1))-YEAR($C39))*12+MONTH((Paychecks!$B$8+1))-MONTH($C39))-1)/(($D39="Monthly")+3*($D39="Quarterly")+12*($D39="Yearly")))+1+(MOD(((YEAR((Paychecks!$B$8+1))-YEAR($C39))*12+MONTH((Paychecks!$B$8+1))-MONTH($C39)),(($D39="Monthly")+3*($D39="Quarterly")+12*($D39="Yearly")))=0)*(EDATE($C39,((YEAR((Paychecks!$B$8+1))-YEAR($C39))*12+MONTH((Paychecks!$B$8+1))-MONTH($C39)))&lt;(Paychecks!$B$8+1)))-IF(((YEAR(Paychecks!$A$8)-YEAR($C39))*12+MONTH(Paychecks!$A$8)-MONTH($C39))&lt;0,0,INT((((YEAR(Paychecks!$A$8)-YEAR($C39))*12+MONTH(Paychecks!$A$8)-MONTH($C39))-1)/(($D39="Monthly")+3*($D39="Quarterly")+12*($D39="Yearly")))+1+(MOD(((YEAR(Paychecks!$A$8)-YEAR($C39))*12+MONTH(Paychecks!$A$8)-MONTH($C39)),(($D39="Monthly")+3*($D39="Quarterly")+12*($D39="Yearly")))=0)*(EDATE($C39,((YEAR(Paychecks!$A$8)-YEAR($C39))*12+MONTH(Paychecks!$A$8)-MONTH($C39)))&lt;Paychecks!$A$8)),($C39&gt;=Paychecks!$A$8)*($C39&lt;=Paychecks!$B$8))))</f>
      </c>
      <c r="R39" s="14">
        <f>IF(OR($A39="",$C39=""),0,IF((7*($D39="Weekly")+14*($D39="Every 2 weeks"))&gt;0,MAX(0,-INT(($C39-(Paychecks!$B$9+1))/(7*($D39="Weekly")+14*($D39="Every 2 weeks")))-MAX(0,-INT(($C39-Paychecks!$A$9)/(7*($D39="Weekly")+14*($D39="Every 2 weeks"))))),IF((($D39="Monthly")+3*($D39="Quarterly")+12*($D39="Yearly"))&gt;0,IF(((YEAR((Paychecks!$B$9+1))-YEAR($C39))*12+MONTH((Paychecks!$B$9+1))-MONTH($C39))&lt;0,0,INT((((YEAR((Paychecks!$B$9+1))-YEAR($C39))*12+MONTH((Paychecks!$B$9+1))-MONTH($C39))-1)/(($D39="Monthly")+3*($D39="Quarterly")+12*($D39="Yearly")))+1+(MOD(((YEAR((Paychecks!$B$9+1))-YEAR($C39))*12+MONTH((Paychecks!$B$9+1))-MONTH($C39)),(($D39="Monthly")+3*($D39="Quarterly")+12*($D39="Yearly")))=0)*(EDATE($C39,((YEAR((Paychecks!$B$9+1))-YEAR($C39))*12+MONTH((Paychecks!$B$9+1))-MONTH($C39)))&lt;(Paychecks!$B$9+1)))-IF(((YEAR(Paychecks!$A$9)-YEAR($C39))*12+MONTH(Paychecks!$A$9)-MONTH($C39))&lt;0,0,INT((((YEAR(Paychecks!$A$9)-YEAR($C39))*12+MONTH(Paychecks!$A$9)-MONTH($C39))-1)/(($D39="Monthly")+3*($D39="Quarterly")+12*($D39="Yearly")))+1+(MOD(((YEAR(Paychecks!$A$9)-YEAR($C39))*12+MONTH(Paychecks!$A$9)-MONTH($C39)),(($D39="Monthly")+3*($D39="Quarterly")+12*($D39="Yearly")))=0)*(EDATE($C39,((YEAR(Paychecks!$A$9)-YEAR($C39))*12+MONTH(Paychecks!$A$9)-MONTH($C39)))&lt;Paychecks!$A$9)),($C39&gt;=Paychecks!$A$9)*($C39&lt;=Paychecks!$B$9))))</f>
      </c>
    </row>
    <row r="40" spans="1:18" x14ac:dyDescent="0.25">
      <c r="A40" s="2"/>
      <c r="B40" s="11"/>
      <c r="C40" s="9"/>
      <c r="D40" s="2"/>
      <c r="E40" s="2"/>
      <c r="F40" s="2"/>
      <c r="G40" s="2">
        <f>IF(A40="","",IF(F40="Yes","Paid",IF(C40&lt;TODAY(),"Overdue",IF(C40-TODAY()&lt;=HeadsUp,"Due soon",IF(E40="Yes","Autopay","Upcoming")))))</f>
      </c>
      <c r="H40" s="2">
        <f>IF(OR(A40="",F40="Yes"),"",C40-TODAY())</f>
      </c>
      <c r="I40" s="9">
        <f>IF(OR(A40="",C40=""),"",IF(OR(C40&lt;Paychecks!$A$2,C40&gt;Paychecks!$B$9),"",INDEX(Paychecks!$A$2:$A$9,MATCH(C40,Paychecks!$A$2:$A$9,1))))</f>
      </c>
      <c r="J40" s="2"/>
      <c r="K40" s="14">
        <f>IF(OR($A40="",$C40=""),0,IF((7*($D40="Weekly")+14*($D40="Every 2 weeks"))&gt;0,MAX(0,-INT(($C40-(Paychecks!$B$2+1))/(7*($D40="Weekly")+14*($D40="Every 2 weeks")))-MAX(0,-INT(($C40-Paychecks!$A$2)/(7*($D40="Weekly")+14*($D40="Every 2 weeks"))))),IF((($D40="Monthly")+3*($D40="Quarterly")+12*($D40="Yearly"))&gt;0,IF(((YEAR((Paychecks!$B$2+1))-YEAR($C40))*12+MONTH((Paychecks!$B$2+1))-MONTH($C40))&lt;0,0,INT((((YEAR((Paychecks!$B$2+1))-YEAR($C40))*12+MONTH((Paychecks!$B$2+1))-MONTH($C40))-1)/(($D40="Monthly")+3*($D40="Quarterly")+12*($D40="Yearly")))+1+(MOD(((YEAR((Paychecks!$B$2+1))-YEAR($C40))*12+MONTH((Paychecks!$B$2+1))-MONTH($C40)),(($D40="Monthly")+3*($D40="Quarterly")+12*($D40="Yearly")))=0)*(EDATE($C40,((YEAR((Paychecks!$B$2+1))-YEAR($C40))*12+MONTH((Paychecks!$B$2+1))-MONTH($C40)))&lt;(Paychecks!$B$2+1)))-IF(((YEAR(Paychecks!$A$2)-YEAR($C40))*12+MONTH(Paychecks!$A$2)-MONTH($C40))&lt;0,0,INT((((YEAR(Paychecks!$A$2)-YEAR($C40))*12+MONTH(Paychecks!$A$2)-MONTH($C40))-1)/(($D40="Monthly")+3*($D40="Quarterly")+12*($D40="Yearly")))+1+(MOD(((YEAR(Paychecks!$A$2)-YEAR($C40))*12+MONTH(Paychecks!$A$2)-MONTH($C40)),(($D40="Monthly")+3*($D40="Quarterly")+12*($D40="Yearly")))=0)*(EDATE($C40,((YEAR(Paychecks!$A$2)-YEAR($C40))*12+MONTH(Paychecks!$A$2)-MONTH($C40)))&lt;Paychecks!$A$2)),($C40&gt;=Paychecks!$A$2)*($C40&lt;=Paychecks!$B$2))))</f>
      </c>
      <c r="L40" s="14">
        <f>IF(OR($A40="",$C40=""),0,IF((7*($D40="Weekly")+14*($D40="Every 2 weeks"))&gt;0,MAX(0,-INT(($C40-(Paychecks!$B$3+1))/(7*($D40="Weekly")+14*($D40="Every 2 weeks")))-MAX(0,-INT(($C40-Paychecks!$A$3)/(7*($D40="Weekly")+14*($D40="Every 2 weeks"))))),IF((($D40="Monthly")+3*($D40="Quarterly")+12*($D40="Yearly"))&gt;0,IF(((YEAR((Paychecks!$B$3+1))-YEAR($C40))*12+MONTH((Paychecks!$B$3+1))-MONTH($C40))&lt;0,0,INT((((YEAR((Paychecks!$B$3+1))-YEAR($C40))*12+MONTH((Paychecks!$B$3+1))-MONTH($C40))-1)/(($D40="Monthly")+3*($D40="Quarterly")+12*($D40="Yearly")))+1+(MOD(((YEAR((Paychecks!$B$3+1))-YEAR($C40))*12+MONTH((Paychecks!$B$3+1))-MONTH($C40)),(($D40="Monthly")+3*($D40="Quarterly")+12*($D40="Yearly")))=0)*(EDATE($C40,((YEAR((Paychecks!$B$3+1))-YEAR($C40))*12+MONTH((Paychecks!$B$3+1))-MONTH($C40)))&lt;(Paychecks!$B$3+1)))-IF(((YEAR(Paychecks!$A$3)-YEAR($C40))*12+MONTH(Paychecks!$A$3)-MONTH($C40))&lt;0,0,INT((((YEAR(Paychecks!$A$3)-YEAR($C40))*12+MONTH(Paychecks!$A$3)-MONTH($C40))-1)/(($D40="Monthly")+3*($D40="Quarterly")+12*($D40="Yearly")))+1+(MOD(((YEAR(Paychecks!$A$3)-YEAR($C40))*12+MONTH(Paychecks!$A$3)-MONTH($C40)),(($D40="Monthly")+3*($D40="Quarterly")+12*($D40="Yearly")))=0)*(EDATE($C40,((YEAR(Paychecks!$A$3)-YEAR($C40))*12+MONTH(Paychecks!$A$3)-MONTH($C40)))&lt;Paychecks!$A$3)),($C40&gt;=Paychecks!$A$3)*($C40&lt;=Paychecks!$B$3))))</f>
      </c>
      <c r="M40" s="14">
        <f>IF(OR($A40="",$C40=""),0,IF((7*($D40="Weekly")+14*($D40="Every 2 weeks"))&gt;0,MAX(0,-INT(($C40-(Paychecks!$B$4+1))/(7*($D40="Weekly")+14*($D40="Every 2 weeks")))-MAX(0,-INT(($C40-Paychecks!$A$4)/(7*($D40="Weekly")+14*($D40="Every 2 weeks"))))),IF((($D40="Monthly")+3*($D40="Quarterly")+12*($D40="Yearly"))&gt;0,IF(((YEAR((Paychecks!$B$4+1))-YEAR($C40))*12+MONTH((Paychecks!$B$4+1))-MONTH($C40))&lt;0,0,INT((((YEAR((Paychecks!$B$4+1))-YEAR($C40))*12+MONTH((Paychecks!$B$4+1))-MONTH($C40))-1)/(($D40="Monthly")+3*($D40="Quarterly")+12*($D40="Yearly")))+1+(MOD(((YEAR((Paychecks!$B$4+1))-YEAR($C40))*12+MONTH((Paychecks!$B$4+1))-MONTH($C40)),(($D40="Monthly")+3*($D40="Quarterly")+12*($D40="Yearly")))=0)*(EDATE($C40,((YEAR((Paychecks!$B$4+1))-YEAR($C40))*12+MONTH((Paychecks!$B$4+1))-MONTH($C40)))&lt;(Paychecks!$B$4+1)))-IF(((YEAR(Paychecks!$A$4)-YEAR($C40))*12+MONTH(Paychecks!$A$4)-MONTH($C40))&lt;0,0,INT((((YEAR(Paychecks!$A$4)-YEAR($C40))*12+MONTH(Paychecks!$A$4)-MONTH($C40))-1)/(($D40="Monthly")+3*($D40="Quarterly")+12*($D40="Yearly")))+1+(MOD(((YEAR(Paychecks!$A$4)-YEAR($C40))*12+MONTH(Paychecks!$A$4)-MONTH($C40)),(($D40="Monthly")+3*($D40="Quarterly")+12*($D40="Yearly")))=0)*(EDATE($C40,((YEAR(Paychecks!$A$4)-YEAR($C40))*12+MONTH(Paychecks!$A$4)-MONTH($C40)))&lt;Paychecks!$A$4)),($C40&gt;=Paychecks!$A$4)*($C40&lt;=Paychecks!$B$4))))</f>
      </c>
      <c r="N40" s="14">
        <f>IF(OR($A40="",$C40=""),0,IF((7*($D40="Weekly")+14*($D40="Every 2 weeks"))&gt;0,MAX(0,-INT(($C40-(Paychecks!$B$5+1))/(7*($D40="Weekly")+14*($D40="Every 2 weeks")))-MAX(0,-INT(($C40-Paychecks!$A$5)/(7*($D40="Weekly")+14*($D40="Every 2 weeks"))))),IF((($D40="Monthly")+3*($D40="Quarterly")+12*($D40="Yearly"))&gt;0,IF(((YEAR((Paychecks!$B$5+1))-YEAR($C40))*12+MONTH((Paychecks!$B$5+1))-MONTH($C40))&lt;0,0,INT((((YEAR((Paychecks!$B$5+1))-YEAR($C40))*12+MONTH((Paychecks!$B$5+1))-MONTH($C40))-1)/(($D40="Monthly")+3*($D40="Quarterly")+12*($D40="Yearly")))+1+(MOD(((YEAR((Paychecks!$B$5+1))-YEAR($C40))*12+MONTH((Paychecks!$B$5+1))-MONTH($C40)),(($D40="Monthly")+3*($D40="Quarterly")+12*($D40="Yearly")))=0)*(EDATE($C40,((YEAR((Paychecks!$B$5+1))-YEAR($C40))*12+MONTH((Paychecks!$B$5+1))-MONTH($C40)))&lt;(Paychecks!$B$5+1)))-IF(((YEAR(Paychecks!$A$5)-YEAR($C40))*12+MONTH(Paychecks!$A$5)-MONTH($C40))&lt;0,0,INT((((YEAR(Paychecks!$A$5)-YEAR($C40))*12+MONTH(Paychecks!$A$5)-MONTH($C40))-1)/(($D40="Monthly")+3*($D40="Quarterly")+12*($D40="Yearly")))+1+(MOD(((YEAR(Paychecks!$A$5)-YEAR($C40))*12+MONTH(Paychecks!$A$5)-MONTH($C40)),(($D40="Monthly")+3*($D40="Quarterly")+12*($D40="Yearly")))=0)*(EDATE($C40,((YEAR(Paychecks!$A$5)-YEAR($C40))*12+MONTH(Paychecks!$A$5)-MONTH($C40)))&lt;Paychecks!$A$5)),($C40&gt;=Paychecks!$A$5)*($C40&lt;=Paychecks!$B$5))))</f>
      </c>
      <c r="O40" s="14">
        <f>IF(OR($A40="",$C40=""),0,IF((7*($D40="Weekly")+14*($D40="Every 2 weeks"))&gt;0,MAX(0,-INT(($C40-(Paychecks!$B$6+1))/(7*($D40="Weekly")+14*($D40="Every 2 weeks")))-MAX(0,-INT(($C40-Paychecks!$A$6)/(7*($D40="Weekly")+14*($D40="Every 2 weeks"))))),IF((($D40="Monthly")+3*($D40="Quarterly")+12*($D40="Yearly"))&gt;0,IF(((YEAR((Paychecks!$B$6+1))-YEAR($C40))*12+MONTH((Paychecks!$B$6+1))-MONTH($C40))&lt;0,0,INT((((YEAR((Paychecks!$B$6+1))-YEAR($C40))*12+MONTH((Paychecks!$B$6+1))-MONTH($C40))-1)/(($D40="Monthly")+3*($D40="Quarterly")+12*($D40="Yearly")))+1+(MOD(((YEAR((Paychecks!$B$6+1))-YEAR($C40))*12+MONTH((Paychecks!$B$6+1))-MONTH($C40)),(($D40="Monthly")+3*($D40="Quarterly")+12*($D40="Yearly")))=0)*(EDATE($C40,((YEAR((Paychecks!$B$6+1))-YEAR($C40))*12+MONTH((Paychecks!$B$6+1))-MONTH($C40)))&lt;(Paychecks!$B$6+1)))-IF(((YEAR(Paychecks!$A$6)-YEAR($C40))*12+MONTH(Paychecks!$A$6)-MONTH($C40))&lt;0,0,INT((((YEAR(Paychecks!$A$6)-YEAR($C40))*12+MONTH(Paychecks!$A$6)-MONTH($C40))-1)/(($D40="Monthly")+3*($D40="Quarterly")+12*($D40="Yearly")))+1+(MOD(((YEAR(Paychecks!$A$6)-YEAR($C40))*12+MONTH(Paychecks!$A$6)-MONTH($C40)),(($D40="Monthly")+3*($D40="Quarterly")+12*($D40="Yearly")))=0)*(EDATE($C40,((YEAR(Paychecks!$A$6)-YEAR($C40))*12+MONTH(Paychecks!$A$6)-MONTH($C40)))&lt;Paychecks!$A$6)),($C40&gt;=Paychecks!$A$6)*($C40&lt;=Paychecks!$B$6))))</f>
      </c>
      <c r="P40" s="14">
        <f>IF(OR($A40="",$C40=""),0,IF((7*($D40="Weekly")+14*($D40="Every 2 weeks"))&gt;0,MAX(0,-INT(($C40-(Paychecks!$B$7+1))/(7*($D40="Weekly")+14*($D40="Every 2 weeks")))-MAX(0,-INT(($C40-Paychecks!$A$7)/(7*($D40="Weekly")+14*($D40="Every 2 weeks"))))),IF((($D40="Monthly")+3*($D40="Quarterly")+12*($D40="Yearly"))&gt;0,IF(((YEAR((Paychecks!$B$7+1))-YEAR($C40))*12+MONTH((Paychecks!$B$7+1))-MONTH($C40))&lt;0,0,INT((((YEAR((Paychecks!$B$7+1))-YEAR($C40))*12+MONTH((Paychecks!$B$7+1))-MONTH($C40))-1)/(($D40="Monthly")+3*($D40="Quarterly")+12*($D40="Yearly")))+1+(MOD(((YEAR((Paychecks!$B$7+1))-YEAR($C40))*12+MONTH((Paychecks!$B$7+1))-MONTH($C40)),(($D40="Monthly")+3*($D40="Quarterly")+12*($D40="Yearly")))=0)*(EDATE($C40,((YEAR((Paychecks!$B$7+1))-YEAR($C40))*12+MONTH((Paychecks!$B$7+1))-MONTH($C40)))&lt;(Paychecks!$B$7+1)))-IF(((YEAR(Paychecks!$A$7)-YEAR($C40))*12+MONTH(Paychecks!$A$7)-MONTH($C40))&lt;0,0,INT((((YEAR(Paychecks!$A$7)-YEAR($C40))*12+MONTH(Paychecks!$A$7)-MONTH($C40))-1)/(($D40="Monthly")+3*($D40="Quarterly")+12*($D40="Yearly")))+1+(MOD(((YEAR(Paychecks!$A$7)-YEAR($C40))*12+MONTH(Paychecks!$A$7)-MONTH($C40)),(($D40="Monthly")+3*($D40="Quarterly")+12*($D40="Yearly")))=0)*(EDATE($C40,((YEAR(Paychecks!$A$7)-YEAR($C40))*12+MONTH(Paychecks!$A$7)-MONTH($C40)))&lt;Paychecks!$A$7)),($C40&gt;=Paychecks!$A$7)*($C40&lt;=Paychecks!$B$7))))</f>
      </c>
      <c r="Q40" s="14">
        <f>IF(OR($A40="",$C40=""),0,IF((7*($D40="Weekly")+14*($D40="Every 2 weeks"))&gt;0,MAX(0,-INT(($C40-(Paychecks!$B$8+1))/(7*($D40="Weekly")+14*($D40="Every 2 weeks")))-MAX(0,-INT(($C40-Paychecks!$A$8)/(7*($D40="Weekly")+14*($D40="Every 2 weeks"))))),IF((($D40="Monthly")+3*($D40="Quarterly")+12*($D40="Yearly"))&gt;0,IF(((YEAR((Paychecks!$B$8+1))-YEAR($C40))*12+MONTH((Paychecks!$B$8+1))-MONTH($C40))&lt;0,0,INT((((YEAR((Paychecks!$B$8+1))-YEAR($C40))*12+MONTH((Paychecks!$B$8+1))-MONTH($C40))-1)/(($D40="Monthly")+3*($D40="Quarterly")+12*($D40="Yearly")))+1+(MOD(((YEAR((Paychecks!$B$8+1))-YEAR($C40))*12+MONTH((Paychecks!$B$8+1))-MONTH($C40)),(($D40="Monthly")+3*($D40="Quarterly")+12*($D40="Yearly")))=0)*(EDATE($C40,((YEAR((Paychecks!$B$8+1))-YEAR($C40))*12+MONTH((Paychecks!$B$8+1))-MONTH($C40)))&lt;(Paychecks!$B$8+1)))-IF(((YEAR(Paychecks!$A$8)-YEAR($C40))*12+MONTH(Paychecks!$A$8)-MONTH($C40))&lt;0,0,INT((((YEAR(Paychecks!$A$8)-YEAR($C40))*12+MONTH(Paychecks!$A$8)-MONTH($C40))-1)/(($D40="Monthly")+3*($D40="Quarterly")+12*($D40="Yearly")))+1+(MOD(((YEAR(Paychecks!$A$8)-YEAR($C40))*12+MONTH(Paychecks!$A$8)-MONTH($C40)),(($D40="Monthly")+3*($D40="Quarterly")+12*($D40="Yearly")))=0)*(EDATE($C40,((YEAR(Paychecks!$A$8)-YEAR($C40))*12+MONTH(Paychecks!$A$8)-MONTH($C40)))&lt;Paychecks!$A$8)),($C40&gt;=Paychecks!$A$8)*($C40&lt;=Paychecks!$B$8))))</f>
      </c>
      <c r="R40" s="14">
        <f>IF(OR($A40="",$C40=""),0,IF((7*($D40="Weekly")+14*($D40="Every 2 weeks"))&gt;0,MAX(0,-INT(($C40-(Paychecks!$B$9+1))/(7*($D40="Weekly")+14*($D40="Every 2 weeks")))-MAX(0,-INT(($C40-Paychecks!$A$9)/(7*($D40="Weekly")+14*($D40="Every 2 weeks"))))),IF((($D40="Monthly")+3*($D40="Quarterly")+12*($D40="Yearly"))&gt;0,IF(((YEAR((Paychecks!$B$9+1))-YEAR($C40))*12+MONTH((Paychecks!$B$9+1))-MONTH($C40))&lt;0,0,INT((((YEAR((Paychecks!$B$9+1))-YEAR($C40))*12+MONTH((Paychecks!$B$9+1))-MONTH($C40))-1)/(($D40="Monthly")+3*($D40="Quarterly")+12*($D40="Yearly")))+1+(MOD(((YEAR((Paychecks!$B$9+1))-YEAR($C40))*12+MONTH((Paychecks!$B$9+1))-MONTH($C40)),(($D40="Monthly")+3*($D40="Quarterly")+12*($D40="Yearly")))=0)*(EDATE($C40,((YEAR((Paychecks!$B$9+1))-YEAR($C40))*12+MONTH((Paychecks!$B$9+1))-MONTH($C40)))&lt;(Paychecks!$B$9+1)))-IF(((YEAR(Paychecks!$A$9)-YEAR($C40))*12+MONTH(Paychecks!$A$9)-MONTH($C40))&lt;0,0,INT((((YEAR(Paychecks!$A$9)-YEAR($C40))*12+MONTH(Paychecks!$A$9)-MONTH($C40))-1)/(($D40="Monthly")+3*($D40="Quarterly")+12*($D40="Yearly")))+1+(MOD(((YEAR(Paychecks!$A$9)-YEAR($C40))*12+MONTH(Paychecks!$A$9)-MONTH($C40)),(($D40="Monthly")+3*($D40="Quarterly")+12*($D40="Yearly")))=0)*(EDATE($C40,((YEAR(Paychecks!$A$9)-YEAR($C40))*12+MONTH(Paychecks!$A$9)-MONTH($C40)))&lt;Paychecks!$A$9)),($C40&gt;=Paychecks!$A$9)*($C40&lt;=Paychecks!$B$9))))</f>
      </c>
    </row>
    <row r="41" spans="1:18" x14ac:dyDescent="0.25">
      <c r="A41" s="2"/>
      <c r="B41" s="11"/>
      <c r="C41" s="9"/>
      <c r="D41" s="2"/>
      <c r="E41" s="2"/>
      <c r="F41" s="2"/>
      <c r="G41" s="2">
        <f>IF(A41="","",IF(F41="Yes","Paid",IF(C41&lt;TODAY(),"Overdue",IF(C41-TODAY()&lt;=HeadsUp,"Due soon",IF(E41="Yes","Autopay","Upcoming")))))</f>
      </c>
      <c r="H41" s="2">
        <f>IF(OR(A41="",F41="Yes"),"",C41-TODAY())</f>
      </c>
      <c r="I41" s="9">
        <f>IF(OR(A41="",C41=""),"",IF(OR(C41&lt;Paychecks!$A$2,C41&gt;Paychecks!$B$9),"",INDEX(Paychecks!$A$2:$A$9,MATCH(C41,Paychecks!$A$2:$A$9,1))))</f>
      </c>
      <c r="J41" s="2"/>
      <c r="K41" s="14">
        <f>IF(OR($A41="",$C41=""),0,IF((7*($D41="Weekly")+14*($D41="Every 2 weeks"))&gt;0,MAX(0,-INT(($C41-(Paychecks!$B$2+1))/(7*($D41="Weekly")+14*($D41="Every 2 weeks")))-MAX(0,-INT(($C41-Paychecks!$A$2)/(7*($D41="Weekly")+14*($D41="Every 2 weeks"))))),IF((($D41="Monthly")+3*($D41="Quarterly")+12*($D41="Yearly"))&gt;0,IF(((YEAR((Paychecks!$B$2+1))-YEAR($C41))*12+MONTH((Paychecks!$B$2+1))-MONTH($C41))&lt;0,0,INT((((YEAR((Paychecks!$B$2+1))-YEAR($C41))*12+MONTH((Paychecks!$B$2+1))-MONTH($C41))-1)/(($D41="Monthly")+3*($D41="Quarterly")+12*($D41="Yearly")))+1+(MOD(((YEAR((Paychecks!$B$2+1))-YEAR($C41))*12+MONTH((Paychecks!$B$2+1))-MONTH($C41)),(($D41="Monthly")+3*($D41="Quarterly")+12*($D41="Yearly")))=0)*(EDATE($C41,((YEAR((Paychecks!$B$2+1))-YEAR($C41))*12+MONTH((Paychecks!$B$2+1))-MONTH($C41)))&lt;(Paychecks!$B$2+1)))-IF(((YEAR(Paychecks!$A$2)-YEAR($C41))*12+MONTH(Paychecks!$A$2)-MONTH($C41))&lt;0,0,INT((((YEAR(Paychecks!$A$2)-YEAR($C41))*12+MONTH(Paychecks!$A$2)-MONTH($C41))-1)/(($D41="Monthly")+3*($D41="Quarterly")+12*($D41="Yearly")))+1+(MOD(((YEAR(Paychecks!$A$2)-YEAR($C41))*12+MONTH(Paychecks!$A$2)-MONTH($C41)),(($D41="Monthly")+3*($D41="Quarterly")+12*($D41="Yearly")))=0)*(EDATE($C41,((YEAR(Paychecks!$A$2)-YEAR($C41))*12+MONTH(Paychecks!$A$2)-MONTH($C41)))&lt;Paychecks!$A$2)),($C41&gt;=Paychecks!$A$2)*($C41&lt;=Paychecks!$B$2))))</f>
      </c>
      <c r="L41" s="14">
        <f>IF(OR($A41="",$C41=""),0,IF((7*($D41="Weekly")+14*($D41="Every 2 weeks"))&gt;0,MAX(0,-INT(($C41-(Paychecks!$B$3+1))/(7*($D41="Weekly")+14*($D41="Every 2 weeks")))-MAX(0,-INT(($C41-Paychecks!$A$3)/(7*($D41="Weekly")+14*($D41="Every 2 weeks"))))),IF((($D41="Monthly")+3*($D41="Quarterly")+12*($D41="Yearly"))&gt;0,IF(((YEAR((Paychecks!$B$3+1))-YEAR($C41))*12+MONTH((Paychecks!$B$3+1))-MONTH($C41))&lt;0,0,INT((((YEAR((Paychecks!$B$3+1))-YEAR($C41))*12+MONTH((Paychecks!$B$3+1))-MONTH($C41))-1)/(($D41="Monthly")+3*($D41="Quarterly")+12*($D41="Yearly")))+1+(MOD(((YEAR((Paychecks!$B$3+1))-YEAR($C41))*12+MONTH((Paychecks!$B$3+1))-MONTH($C41)),(($D41="Monthly")+3*($D41="Quarterly")+12*($D41="Yearly")))=0)*(EDATE($C41,((YEAR((Paychecks!$B$3+1))-YEAR($C41))*12+MONTH((Paychecks!$B$3+1))-MONTH($C41)))&lt;(Paychecks!$B$3+1)))-IF(((YEAR(Paychecks!$A$3)-YEAR($C41))*12+MONTH(Paychecks!$A$3)-MONTH($C41))&lt;0,0,INT((((YEAR(Paychecks!$A$3)-YEAR($C41))*12+MONTH(Paychecks!$A$3)-MONTH($C41))-1)/(($D41="Monthly")+3*($D41="Quarterly")+12*($D41="Yearly")))+1+(MOD(((YEAR(Paychecks!$A$3)-YEAR($C41))*12+MONTH(Paychecks!$A$3)-MONTH($C41)),(($D41="Monthly")+3*($D41="Quarterly")+12*($D41="Yearly")))=0)*(EDATE($C41,((YEAR(Paychecks!$A$3)-YEAR($C41))*12+MONTH(Paychecks!$A$3)-MONTH($C41)))&lt;Paychecks!$A$3)),($C41&gt;=Paychecks!$A$3)*($C41&lt;=Paychecks!$B$3))))</f>
      </c>
      <c r="M41" s="14">
        <f>IF(OR($A41="",$C41=""),0,IF((7*($D41="Weekly")+14*($D41="Every 2 weeks"))&gt;0,MAX(0,-INT(($C41-(Paychecks!$B$4+1))/(7*($D41="Weekly")+14*($D41="Every 2 weeks")))-MAX(0,-INT(($C41-Paychecks!$A$4)/(7*($D41="Weekly")+14*($D41="Every 2 weeks"))))),IF((($D41="Monthly")+3*($D41="Quarterly")+12*($D41="Yearly"))&gt;0,IF(((YEAR((Paychecks!$B$4+1))-YEAR($C41))*12+MONTH((Paychecks!$B$4+1))-MONTH($C41))&lt;0,0,INT((((YEAR((Paychecks!$B$4+1))-YEAR($C41))*12+MONTH((Paychecks!$B$4+1))-MONTH($C41))-1)/(($D41="Monthly")+3*($D41="Quarterly")+12*($D41="Yearly")))+1+(MOD(((YEAR((Paychecks!$B$4+1))-YEAR($C41))*12+MONTH((Paychecks!$B$4+1))-MONTH($C41)),(($D41="Monthly")+3*($D41="Quarterly")+12*($D41="Yearly")))=0)*(EDATE($C41,((YEAR((Paychecks!$B$4+1))-YEAR($C41))*12+MONTH((Paychecks!$B$4+1))-MONTH($C41)))&lt;(Paychecks!$B$4+1)))-IF(((YEAR(Paychecks!$A$4)-YEAR($C41))*12+MONTH(Paychecks!$A$4)-MONTH($C41))&lt;0,0,INT((((YEAR(Paychecks!$A$4)-YEAR($C41))*12+MONTH(Paychecks!$A$4)-MONTH($C41))-1)/(($D41="Monthly")+3*($D41="Quarterly")+12*($D41="Yearly")))+1+(MOD(((YEAR(Paychecks!$A$4)-YEAR($C41))*12+MONTH(Paychecks!$A$4)-MONTH($C41)),(($D41="Monthly")+3*($D41="Quarterly")+12*($D41="Yearly")))=0)*(EDATE($C41,((YEAR(Paychecks!$A$4)-YEAR($C41))*12+MONTH(Paychecks!$A$4)-MONTH($C41)))&lt;Paychecks!$A$4)),($C41&gt;=Paychecks!$A$4)*($C41&lt;=Paychecks!$B$4))))</f>
      </c>
      <c r="N41" s="14">
        <f>IF(OR($A41="",$C41=""),0,IF((7*($D41="Weekly")+14*($D41="Every 2 weeks"))&gt;0,MAX(0,-INT(($C41-(Paychecks!$B$5+1))/(7*($D41="Weekly")+14*($D41="Every 2 weeks")))-MAX(0,-INT(($C41-Paychecks!$A$5)/(7*($D41="Weekly")+14*($D41="Every 2 weeks"))))),IF((($D41="Monthly")+3*($D41="Quarterly")+12*($D41="Yearly"))&gt;0,IF(((YEAR((Paychecks!$B$5+1))-YEAR($C41))*12+MONTH((Paychecks!$B$5+1))-MONTH($C41))&lt;0,0,INT((((YEAR((Paychecks!$B$5+1))-YEAR($C41))*12+MONTH((Paychecks!$B$5+1))-MONTH($C41))-1)/(($D41="Monthly")+3*($D41="Quarterly")+12*($D41="Yearly")))+1+(MOD(((YEAR((Paychecks!$B$5+1))-YEAR($C41))*12+MONTH((Paychecks!$B$5+1))-MONTH($C41)),(($D41="Monthly")+3*($D41="Quarterly")+12*($D41="Yearly")))=0)*(EDATE($C41,((YEAR((Paychecks!$B$5+1))-YEAR($C41))*12+MONTH((Paychecks!$B$5+1))-MONTH($C41)))&lt;(Paychecks!$B$5+1)))-IF(((YEAR(Paychecks!$A$5)-YEAR($C41))*12+MONTH(Paychecks!$A$5)-MONTH($C41))&lt;0,0,INT((((YEAR(Paychecks!$A$5)-YEAR($C41))*12+MONTH(Paychecks!$A$5)-MONTH($C41))-1)/(($D41="Monthly")+3*($D41="Quarterly")+12*($D41="Yearly")))+1+(MOD(((YEAR(Paychecks!$A$5)-YEAR($C41))*12+MONTH(Paychecks!$A$5)-MONTH($C41)),(($D41="Monthly")+3*($D41="Quarterly")+12*($D41="Yearly")))=0)*(EDATE($C41,((YEAR(Paychecks!$A$5)-YEAR($C41))*12+MONTH(Paychecks!$A$5)-MONTH($C41)))&lt;Paychecks!$A$5)),($C41&gt;=Paychecks!$A$5)*($C41&lt;=Paychecks!$B$5))))</f>
      </c>
      <c r="O41" s="14">
        <f>IF(OR($A41="",$C41=""),0,IF((7*($D41="Weekly")+14*($D41="Every 2 weeks"))&gt;0,MAX(0,-INT(($C41-(Paychecks!$B$6+1))/(7*($D41="Weekly")+14*($D41="Every 2 weeks")))-MAX(0,-INT(($C41-Paychecks!$A$6)/(7*($D41="Weekly")+14*($D41="Every 2 weeks"))))),IF((($D41="Monthly")+3*($D41="Quarterly")+12*($D41="Yearly"))&gt;0,IF(((YEAR((Paychecks!$B$6+1))-YEAR($C41))*12+MONTH((Paychecks!$B$6+1))-MONTH($C41))&lt;0,0,INT((((YEAR((Paychecks!$B$6+1))-YEAR($C41))*12+MONTH((Paychecks!$B$6+1))-MONTH($C41))-1)/(($D41="Monthly")+3*($D41="Quarterly")+12*($D41="Yearly")))+1+(MOD(((YEAR((Paychecks!$B$6+1))-YEAR($C41))*12+MONTH((Paychecks!$B$6+1))-MONTH($C41)),(($D41="Monthly")+3*($D41="Quarterly")+12*($D41="Yearly")))=0)*(EDATE($C41,((YEAR((Paychecks!$B$6+1))-YEAR($C41))*12+MONTH((Paychecks!$B$6+1))-MONTH($C41)))&lt;(Paychecks!$B$6+1)))-IF(((YEAR(Paychecks!$A$6)-YEAR($C41))*12+MONTH(Paychecks!$A$6)-MONTH($C41))&lt;0,0,INT((((YEAR(Paychecks!$A$6)-YEAR($C41))*12+MONTH(Paychecks!$A$6)-MONTH($C41))-1)/(($D41="Monthly")+3*($D41="Quarterly")+12*($D41="Yearly")))+1+(MOD(((YEAR(Paychecks!$A$6)-YEAR($C41))*12+MONTH(Paychecks!$A$6)-MONTH($C41)),(($D41="Monthly")+3*($D41="Quarterly")+12*($D41="Yearly")))=0)*(EDATE($C41,((YEAR(Paychecks!$A$6)-YEAR($C41))*12+MONTH(Paychecks!$A$6)-MONTH($C41)))&lt;Paychecks!$A$6)),($C41&gt;=Paychecks!$A$6)*($C41&lt;=Paychecks!$B$6))))</f>
      </c>
      <c r="P41" s="14">
        <f>IF(OR($A41="",$C41=""),0,IF((7*($D41="Weekly")+14*($D41="Every 2 weeks"))&gt;0,MAX(0,-INT(($C41-(Paychecks!$B$7+1))/(7*($D41="Weekly")+14*($D41="Every 2 weeks")))-MAX(0,-INT(($C41-Paychecks!$A$7)/(7*($D41="Weekly")+14*($D41="Every 2 weeks"))))),IF((($D41="Monthly")+3*($D41="Quarterly")+12*($D41="Yearly"))&gt;0,IF(((YEAR((Paychecks!$B$7+1))-YEAR($C41))*12+MONTH((Paychecks!$B$7+1))-MONTH($C41))&lt;0,0,INT((((YEAR((Paychecks!$B$7+1))-YEAR($C41))*12+MONTH((Paychecks!$B$7+1))-MONTH($C41))-1)/(($D41="Monthly")+3*($D41="Quarterly")+12*($D41="Yearly")))+1+(MOD(((YEAR((Paychecks!$B$7+1))-YEAR($C41))*12+MONTH((Paychecks!$B$7+1))-MONTH($C41)),(($D41="Monthly")+3*($D41="Quarterly")+12*($D41="Yearly")))=0)*(EDATE($C41,((YEAR((Paychecks!$B$7+1))-YEAR($C41))*12+MONTH((Paychecks!$B$7+1))-MONTH($C41)))&lt;(Paychecks!$B$7+1)))-IF(((YEAR(Paychecks!$A$7)-YEAR($C41))*12+MONTH(Paychecks!$A$7)-MONTH($C41))&lt;0,0,INT((((YEAR(Paychecks!$A$7)-YEAR($C41))*12+MONTH(Paychecks!$A$7)-MONTH($C41))-1)/(($D41="Monthly")+3*($D41="Quarterly")+12*($D41="Yearly")))+1+(MOD(((YEAR(Paychecks!$A$7)-YEAR($C41))*12+MONTH(Paychecks!$A$7)-MONTH($C41)),(($D41="Monthly")+3*($D41="Quarterly")+12*($D41="Yearly")))=0)*(EDATE($C41,((YEAR(Paychecks!$A$7)-YEAR($C41))*12+MONTH(Paychecks!$A$7)-MONTH($C41)))&lt;Paychecks!$A$7)),($C41&gt;=Paychecks!$A$7)*($C41&lt;=Paychecks!$B$7))))</f>
      </c>
      <c r="Q41" s="14">
        <f>IF(OR($A41="",$C41=""),0,IF((7*($D41="Weekly")+14*($D41="Every 2 weeks"))&gt;0,MAX(0,-INT(($C41-(Paychecks!$B$8+1))/(7*($D41="Weekly")+14*($D41="Every 2 weeks")))-MAX(0,-INT(($C41-Paychecks!$A$8)/(7*($D41="Weekly")+14*($D41="Every 2 weeks"))))),IF((($D41="Monthly")+3*($D41="Quarterly")+12*($D41="Yearly"))&gt;0,IF(((YEAR((Paychecks!$B$8+1))-YEAR($C41))*12+MONTH((Paychecks!$B$8+1))-MONTH($C41))&lt;0,0,INT((((YEAR((Paychecks!$B$8+1))-YEAR($C41))*12+MONTH((Paychecks!$B$8+1))-MONTH($C41))-1)/(($D41="Monthly")+3*($D41="Quarterly")+12*($D41="Yearly")))+1+(MOD(((YEAR((Paychecks!$B$8+1))-YEAR($C41))*12+MONTH((Paychecks!$B$8+1))-MONTH($C41)),(($D41="Monthly")+3*($D41="Quarterly")+12*($D41="Yearly")))=0)*(EDATE($C41,((YEAR((Paychecks!$B$8+1))-YEAR($C41))*12+MONTH((Paychecks!$B$8+1))-MONTH($C41)))&lt;(Paychecks!$B$8+1)))-IF(((YEAR(Paychecks!$A$8)-YEAR($C41))*12+MONTH(Paychecks!$A$8)-MONTH($C41))&lt;0,0,INT((((YEAR(Paychecks!$A$8)-YEAR($C41))*12+MONTH(Paychecks!$A$8)-MONTH($C41))-1)/(($D41="Monthly")+3*($D41="Quarterly")+12*($D41="Yearly")))+1+(MOD(((YEAR(Paychecks!$A$8)-YEAR($C41))*12+MONTH(Paychecks!$A$8)-MONTH($C41)),(($D41="Monthly")+3*($D41="Quarterly")+12*($D41="Yearly")))=0)*(EDATE($C41,((YEAR(Paychecks!$A$8)-YEAR($C41))*12+MONTH(Paychecks!$A$8)-MONTH($C41)))&lt;Paychecks!$A$8)),($C41&gt;=Paychecks!$A$8)*($C41&lt;=Paychecks!$B$8))))</f>
      </c>
      <c r="R41" s="14">
        <f>IF(OR($A41="",$C41=""),0,IF((7*($D41="Weekly")+14*($D41="Every 2 weeks"))&gt;0,MAX(0,-INT(($C41-(Paychecks!$B$9+1))/(7*($D41="Weekly")+14*($D41="Every 2 weeks")))-MAX(0,-INT(($C41-Paychecks!$A$9)/(7*($D41="Weekly")+14*($D41="Every 2 weeks"))))),IF((($D41="Monthly")+3*($D41="Quarterly")+12*($D41="Yearly"))&gt;0,IF(((YEAR((Paychecks!$B$9+1))-YEAR($C41))*12+MONTH((Paychecks!$B$9+1))-MONTH($C41))&lt;0,0,INT((((YEAR((Paychecks!$B$9+1))-YEAR($C41))*12+MONTH((Paychecks!$B$9+1))-MONTH($C41))-1)/(($D41="Monthly")+3*($D41="Quarterly")+12*($D41="Yearly")))+1+(MOD(((YEAR((Paychecks!$B$9+1))-YEAR($C41))*12+MONTH((Paychecks!$B$9+1))-MONTH($C41)),(($D41="Monthly")+3*($D41="Quarterly")+12*($D41="Yearly")))=0)*(EDATE($C41,((YEAR((Paychecks!$B$9+1))-YEAR($C41))*12+MONTH((Paychecks!$B$9+1))-MONTH($C41)))&lt;(Paychecks!$B$9+1)))-IF(((YEAR(Paychecks!$A$9)-YEAR($C41))*12+MONTH(Paychecks!$A$9)-MONTH($C41))&lt;0,0,INT((((YEAR(Paychecks!$A$9)-YEAR($C41))*12+MONTH(Paychecks!$A$9)-MONTH($C41))-1)/(($D41="Monthly")+3*($D41="Quarterly")+12*($D41="Yearly")))+1+(MOD(((YEAR(Paychecks!$A$9)-YEAR($C41))*12+MONTH(Paychecks!$A$9)-MONTH($C41)),(($D41="Monthly")+3*($D41="Quarterly")+12*($D41="Yearly")))=0)*(EDATE($C41,((YEAR(Paychecks!$A$9)-YEAR($C41))*12+MONTH(Paychecks!$A$9)-MONTH($C41)))&lt;Paychecks!$A$9)),($C41&gt;=Paychecks!$A$9)*($C41&lt;=Paychecks!$B$9))))</f>
      </c>
    </row>
    <row r="42" spans="1:18" x14ac:dyDescent="0.25">
      <c r="A42" s="2"/>
      <c r="B42" s="11"/>
      <c r="C42" s="9"/>
      <c r="D42" s="2"/>
      <c r="E42" s="2"/>
      <c r="F42" s="2"/>
      <c r="G42" s="2">
        <f>IF(A42="","",IF(F42="Yes","Paid",IF(C42&lt;TODAY(),"Overdue",IF(C42-TODAY()&lt;=HeadsUp,"Due soon",IF(E42="Yes","Autopay","Upcoming")))))</f>
      </c>
      <c r="H42" s="2">
        <f>IF(OR(A42="",F42="Yes"),"",C42-TODAY())</f>
      </c>
      <c r="I42" s="9">
        <f>IF(OR(A42="",C42=""),"",IF(OR(C42&lt;Paychecks!$A$2,C42&gt;Paychecks!$B$9),"",INDEX(Paychecks!$A$2:$A$9,MATCH(C42,Paychecks!$A$2:$A$9,1))))</f>
      </c>
      <c r="J42" s="2"/>
      <c r="K42" s="14">
        <f>IF(OR($A42="",$C42=""),0,IF((7*($D42="Weekly")+14*($D42="Every 2 weeks"))&gt;0,MAX(0,-INT(($C42-(Paychecks!$B$2+1))/(7*($D42="Weekly")+14*($D42="Every 2 weeks")))-MAX(0,-INT(($C42-Paychecks!$A$2)/(7*($D42="Weekly")+14*($D42="Every 2 weeks"))))),IF((($D42="Monthly")+3*($D42="Quarterly")+12*($D42="Yearly"))&gt;0,IF(((YEAR((Paychecks!$B$2+1))-YEAR($C42))*12+MONTH((Paychecks!$B$2+1))-MONTH($C42))&lt;0,0,INT((((YEAR((Paychecks!$B$2+1))-YEAR($C42))*12+MONTH((Paychecks!$B$2+1))-MONTH($C42))-1)/(($D42="Monthly")+3*($D42="Quarterly")+12*($D42="Yearly")))+1+(MOD(((YEAR((Paychecks!$B$2+1))-YEAR($C42))*12+MONTH((Paychecks!$B$2+1))-MONTH($C42)),(($D42="Monthly")+3*($D42="Quarterly")+12*($D42="Yearly")))=0)*(EDATE($C42,((YEAR((Paychecks!$B$2+1))-YEAR($C42))*12+MONTH((Paychecks!$B$2+1))-MONTH($C42)))&lt;(Paychecks!$B$2+1)))-IF(((YEAR(Paychecks!$A$2)-YEAR($C42))*12+MONTH(Paychecks!$A$2)-MONTH($C42))&lt;0,0,INT((((YEAR(Paychecks!$A$2)-YEAR($C42))*12+MONTH(Paychecks!$A$2)-MONTH($C42))-1)/(($D42="Monthly")+3*($D42="Quarterly")+12*($D42="Yearly")))+1+(MOD(((YEAR(Paychecks!$A$2)-YEAR($C42))*12+MONTH(Paychecks!$A$2)-MONTH($C42)),(($D42="Monthly")+3*($D42="Quarterly")+12*($D42="Yearly")))=0)*(EDATE($C42,((YEAR(Paychecks!$A$2)-YEAR($C42))*12+MONTH(Paychecks!$A$2)-MONTH($C42)))&lt;Paychecks!$A$2)),($C42&gt;=Paychecks!$A$2)*($C42&lt;=Paychecks!$B$2))))</f>
      </c>
      <c r="L42" s="14">
        <f>IF(OR($A42="",$C42=""),0,IF((7*($D42="Weekly")+14*($D42="Every 2 weeks"))&gt;0,MAX(0,-INT(($C42-(Paychecks!$B$3+1))/(7*($D42="Weekly")+14*($D42="Every 2 weeks")))-MAX(0,-INT(($C42-Paychecks!$A$3)/(7*($D42="Weekly")+14*($D42="Every 2 weeks"))))),IF((($D42="Monthly")+3*($D42="Quarterly")+12*($D42="Yearly"))&gt;0,IF(((YEAR((Paychecks!$B$3+1))-YEAR($C42))*12+MONTH((Paychecks!$B$3+1))-MONTH($C42))&lt;0,0,INT((((YEAR((Paychecks!$B$3+1))-YEAR($C42))*12+MONTH((Paychecks!$B$3+1))-MONTH($C42))-1)/(($D42="Monthly")+3*($D42="Quarterly")+12*($D42="Yearly")))+1+(MOD(((YEAR((Paychecks!$B$3+1))-YEAR($C42))*12+MONTH((Paychecks!$B$3+1))-MONTH($C42)),(($D42="Monthly")+3*($D42="Quarterly")+12*($D42="Yearly")))=0)*(EDATE($C42,((YEAR((Paychecks!$B$3+1))-YEAR($C42))*12+MONTH((Paychecks!$B$3+1))-MONTH($C42)))&lt;(Paychecks!$B$3+1)))-IF(((YEAR(Paychecks!$A$3)-YEAR($C42))*12+MONTH(Paychecks!$A$3)-MONTH($C42))&lt;0,0,INT((((YEAR(Paychecks!$A$3)-YEAR($C42))*12+MONTH(Paychecks!$A$3)-MONTH($C42))-1)/(($D42="Monthly")+3*($D42="Quarterly")+12*($D42="Yearly")))+1+(MOD(((YEAR(Paychecks!$A$3)-YEAR($C42))*12+MONTH(Paychecks!$A$3)-MONTH($C42)),(($D42="Monthly")+3*($D42="Quarterly")+12*($D42="Yearly")))=0)*(EDATE($C42,((YEAR(Paychecks!$A$3)-YEAR($C42))*12+MONTH(Paychecks!$A$3)-MONTH($C42)))&lt;Paychecks!$A$3)),($C42&gt;=Paychecks!$A$3)*($C42&lt;=Paychecks!$B$3))))</f>
      </c>
      <c r="M42" s="14">
        <f>IF(OR($A42="",$C42=""),0,IF((7*($D42="Weekly")+14*($D42="Every 2 weeks"))&gt;0,MAX(0,-INT(($C42-(Paychecks!$B$4+1))/(7*($D42="Weekly")+14*($D42="Every 2 weeks")))-MAX(0,-INT(($C42-Paychecks!$A$4)/(7*($D42="Weekly")+14*($D42="Every 2 weeks"))))),IF((($D42="Monthly")+3*($D42="Quarterly")+12*($D42="Yearly"))&gt;0,IF(((YEAR((Paychecks!$B$4+1))-YEAR($C42))*12+MONTH((Paychecks!$B$4+1))-MONTH($C42))&lt;0,0,INT((((YEAR((Paychecks!$B$4+1))-YEAR($C42))*12+MONTH((Paychecks!$B$4+1))-MONTH($C42))-1)/(($D42="Monthly")+3*($D42="Quarterly")+12*($D42="Yearly")))+1+(MOD(((YEAR((Paychecks!$B$4+1))-YEAR($C42))*12+MONTH((Paychecks!$B$4+1))-MONTH($C42)),(($D42="Monthly")+3*($D42="Quarterly")+12*($D42="Yearly")))=0)*(EDATE($C42,((YEAR((Paychecks!$B$4+1))-YEAR($C42))*12+MONTH((Paychecks!$B$4+1))-MONTH($C42)))&lt;(Paychecks!$B$4+1)))-IF(((YEAR(Paychecks!$A$4)-YEAR($C42))*12+MONTH(Paychecks!$A$4)-MONTH($C42))&lt;0,0,INT((((YEAR(Paychecks!$A$4)-YEAR($C42))*12+MONTH(Paychecks!$A$4)-MONTH($C42))-1)/(($D42="Monthly")+3*($D42="Quarterly")+12*($D42="Yearly")))+1+(MOD(((YEAR(Paychecks!$A$4)-YEAR($C42))*12+MONTH(Paychecks!$A$4)-MONTH($C42)),(($D42="Monthly")+3*($D42="Quarterly")+12*($D42="Yearly")))=0)*(EDATE($C42,((YEAR(Paychecks!$A$4)-YEAR($C42))*12+MONTH(Paychecks!$A$4)-MONTH($C42)))&lt;Paychecks!$A$4)),($C42&gt;=Paychecks!$A$4)*($C42&lt;=Paychecks!$B$4))))</f>
      </c>
      <c r="N42" s="14">
        <f>IF(OR($A42="",$C42=""),0,IF((7*($D42="Weekly")+14*($D42="Every 2 weeks"))&gt;0,MAX(0,-INT(($C42-(Paychecks!$B$5+1))/(7*($D42="Weekly")+14*($D42="Every 2 weeks")))-MAX(0,-INT(($C42-Paychecks!$A$5)/(7*($D42="Weekly")+14*($D42="Every 2 weeks"))))),IF((($D42="Monthly")+3*($D42="Quarterly")+12*($D42="Yearly"))&gt;0,IF(((YEAR((Paychecks!$B$5+1))-YEAR($C42))*12+MONTH((Paychecks!$B$5+1))-MONTH($C42))&lt;0,0,INT((((YEAR((Paychecks!$B$5+1))-YEAR($C42))*12+MONTH((Paychecks!$B$5+1))-MONTH($C42))-1)/(($D42="Monthly")+3*($D42="Quarterly")+12*($D42="Yearly")))+1+(MOD(((YEAR((Paychecks!$B$5+1))-YEAR($C42))*12+MONTH((Paychecks!$B$5+1))-MONTH($C42)),(($D42="Monthly")+3*($D42="Quarterly")+12*($D42="Yearly")))=0)*(EDATE($C42,((YEAR((Paychecks!$B$5+1))-YEAR($C42))*12+MONTH((Paychecks!$B$5+1))-MONTH($C42)))&lt;(Paychecks!$B$5+1)))-IF(((YEAR(Paychecks!$A$5)-YEAR($C42))*12+MONTH(Paychecks!$A$5)-MONTH($C42))&lt;0,0,INT((((YEAR(Paychecks!$A$5)-YEAR($C42))*12+MONTH(Paychecks!$A$5)-MONTH($C42))-1)/(($D42="Monthly")+3*($D42="Quarterly")+12*($D42="Yearly")))+1+(MOD(((YEAR(Paychecks!$A$5)-YEAR($C42))*12+MONTH(Paychecks!$A$5)-MONTH($C42)),(($D42="Monthly")+3*($D42="Quarterly")+12*($D42="Yearly")))=0)*(EDATE($C42,((YEAR(Paychecks!$A$5)-YEAR($C42))*12+MONTH(Paychecks!$A$5)-MONTH($C42)))&lt;Paychecks!$A$5)),($C42&gt;=Paychecks!$A$5)*($C42&lt;=Paychecks!$B$5))))</f>
      </c>
      <c r="O42" s="14">
        <f>IF(OR($A42="",$C42=""),0,IF((7*($D42="Weekly")+14*($D42="Every 2 weeks"))&gt;0,MAX(0,-INT(($C42-(Paychecks!$B$6+1))/(7*($D42="Weekly")+14*($D42="Every 2 weeks")))-MAX(0,-INT(($C42-Paychecks!$A$6)/(7*($D42="Weekly")+14*($D42="Every 2 weeks"))))),IF((($D42="Monthly")+3*($D42="Quarterly")+12*($D42="Yearly"))&gt;0,IF(((YEAR((Paychecks!$B$6+1))-YEAR($C42))*12+MONTH((Paychecks!$B$6+1))-MONTH($C42))&lt;0,0,INT((((YEAR((Paychecks!$B$6+1))-YEAR($C42))*12+MONTH((Paychecks!$B$6+1))-MONTH($C42))-1)/(($D42="Monthly")+3*($D42="Quarterly")+12*($D42="Yearly")))+1+(MOD(((YEAR((Paychecks!$B$6+1))-YEAR($C42))*12+MONTH((Paychecks!$B$6+1))-MONTH($C42)),(($D42="Monthly")+3*($D42="Quarterly")+12*($D42="Yearly")))=0)*(EDATE($C42,((YEAR((Paychecks!$B$6+1))-YEAR($C42))*12+MONTH((Paychecks!$B$6+1))-MONTH($C42)))&lt;(Paychecks!$B$6+1)))-IF(((YEAR(Paychecks!$A$6)-YEAR($C42))*12+MONTH(Paychecks!$A$6)-MONTH($C42))&lt;0,0,INT((((YEAR(Paychecks!$A$6)-YEAR($C42))*12+MONTH(Paychecks!$A$6)-MONTH($C42))-1)/(($D42="Monthly")+3*($D42="Quarterly")+12*($D42="Yearly")))+1+(MOD(((YEAR(Paychecks!$A$6)-YEAR($C42))*12+MONTH(Paychecks!$A$6)-MONTH($C42)),(($D42="Monthly")+3*($D42="Quarterly")+12*($D42="Yearly")))=0)*(EDATE($C42,((YEAR(Paychecks!$A$6)-YEAR($C42))*12+MONTH(Paychecks!$A$6)-MONTH($C42)))&lt;Paychecks!$A$6)),($C42&gt;=Paychecks!$A$6)*($C42&lt;=Paychecks!$B$6))))</f>
      </c>
      <c r="P42" s="14">
        <f>IF(OR($A42="",$C42=""),0,IF((7*($D42="Weekly")+14*($D42="Every 2 weeks"))&gt;0,MAX(0,-INT(($C42-(Paychecks!$B$7+1))/(7*($D42="Weekly")+14*($D42="Every 2 weeks")))-MAX(0,-INT(($C42-Paychecks!$A$7)/(7*($D42="Weekly")+14*($D42="Every 2 weeks"))))),IF((($D42="Monthly")+3*($D42="Quarterly")+12*($D42="Yearly"))&gt;0,IF(((YEAR((Paychecks!$B$7+1))-YEAR($C42))*12+MONTH((Paychecks!$B$7+1))-MONTH($C42))&lt;0,0,INT((((YEAR((Paychecks!$B$7+1))-YEAR($C42))*12+MONTH((Paychecks!$B$7+1))-MONTH($C42))-1)/(($D42="Monthly")+3*($D42="Quarterly")+12*($D42="Yearly")))+1+(MOD(((YEAR((Paychecks!$B$7+1))-YEAR($C42))*12+MONTH((Paychecks!$B$7+1))-MONTH($C42)),(($D42="Monthly")+3*($D42="Quarterly")+12*($D42="Yearly")))=0)*(EDATE($C42,((YEAR((Paychecks!$B$7+1))-YEAR($C42))*12+MONTH((Paychecks!$B$7+1))-MONTH($C42)))&lt;(Paychecks!$B$7+1)))-IF(((YEAR(Paychecks!$A$7)-YEAR($C42))*12+MONTH(Paychecks!$A$7)-MONTH($C42))&lt;0,0,INT((((YEAR(Paychecks!$A$7)-YEAR($C42))*12+MONTH(Paychecks!$A$7)-MONTH($C42))-1)/(($D42="Monthly")+3*($D42="Quarterly")+12*($D42="Yearly")))+1+(MOD(((YEAR(Paychecks!$A$7)-YEAR($C42))*12+MONTH(Paychecks!$A$7)-MONTH($C42)),(($D42="Monthly")+3*($D42="Quarterly")+12*($D42="Yearly")))=0)*(EDATE($C42,((YEAR(Paychecks!$A$7)-YEAR($C42))*12+MONTH(Paychecks!$A$7)-MONTH($C42)))&lt;Paychecks!$A$7)),($C42&gt;=Paychecks!$A$7)*($C42&lt;=Paychecks!$B$7))))</f>
      </c>
      <c r="Q42" s="14">
        <f>IF(OR($A42="",$C42=""),0,IF((7*($D42="Weekly")+14*($D42="Every 2 weeks"))&gt;0,MAX(0,-INT(($C42-(Paychecks!$B$8+1))/(7*($D42="Weekly")+14*($D42="Every 2 weeks")))-MAX(0,-INT(($C42-Paychecks!$A$8)/(7*($D42="Weekly")+14*($D42="Every 2 weeks"))))),IF((($D42="Monthly")+3*($D42="Quarterly")+12*($D42="Yearly"))&gt;0,IF(((YEAR((Paychecks!$B$8+1))-YEAR($C42))*12+MONTH((Paychecks!$B$8+1))-MONTH($C42))&lt;0,0,INT((((YEAR((Paychecks!$B$8+1))-YEAR($C42))*12+MONTH((Paychecks!$B$8+1))-MONTH($C42))-1)/(($D42="Monthly")+3*($D42="Quarterly")+12*($D42="Yearly")))+1+(MOD(((YEAR((Paychecks!$B$8+1))-YEAR($C42))*12+MONTH((Paychecks!$B$8+1))-MONTH($C42)),(($D42="Monthly")+3*($D42="Quarterly")+12*($D42="Yearly")))=0)*(EDATE($C42,((YEAR((Paychecks!$B$8+1))-YEAR($C42))*12+MONTH((Paychecks!$B$8+1))-MONTH($C42)))&lt;(Paychecks!$B$8+1)))-IF(((YEAR(Paychecks!$A$8)-YEAR($C42))*12+MONTH(Paychecks!$A$8)-MONTH($C42))&lt;0,0,INT((((YEAR(Paychecks!$A$8)-YEAR($C42))*12+MONTH(Paychecks!$A$8)-MONTH($C42))-1)/(($D42="Monthly")+3*($D42="Quarterly")+12*($D42="Yearly")))+1+(MOD(((YEAR(Paychecks!$A$8)-YEAR($C42))*12+MONTH(Paychecks!$A$8)-MONTH($C42)),(($D42="Monthly")+3*($D42="Quarterly")+12*($D42="Yearly")))=0)*(EDATE($C42,((YEAR(Paychecks!$A$8)-YEAR($C42))*12+MONTH(Paychecks!$A$8)-MONTH($C42)))&lt;Paychecks!$A$8)),($C42&gt;=Paychecks!$A$8)*($C42&lt;=Paychecks!$B$8))))</f>
      </c>
      <c r="R42" s="14">
        <f>IF(OR($A42="",$C42=""),0,IF((7*($D42="Weekly")+14*($D42="Every 2 weeks"))&gt;0,MAX(0,-INT(($C42-(Paychecks!$B$9+1))/(7*($D42="Weekly")+14*($D42="Every 2 weeks")))-MAX(0,-INT(($C42-Paychecks!$A$9)/(7*($D42="Weekly")+14*($D42="Every 2 weeks"))))),IF((($D42="Monthly")+3*($D42="Quarterly")+12*($D42="Yearly"))&gt;0,IF(((YEAR((Paychecks!$B$9+1))-YEAR($C42))*12+MONTH((Paychecks!$B$9+1))-MONTH($C42))&lt;0,0,INT((((YEAR((Paychecks!$B$9+1))-YEAR($C42))*12+MONTH((Paychecks!$B$9+1))-MONTH($C42))-1)/(($D42="Monthly")+3*($D42="Quarterly")+12*($D42="Yearly")))+1+(MOD(((YEAR((Paychecks!$B$9+1))-YEAR($C42))*12+MONTH((Paychecks!$B$9+1))-MONTH($C42)),(($D42="Monthly")+3*($D42="Quarterly")+12*($D42="Yearly")))=0)*(EDATE($C42,((YEAR((Paychecks!$B$9+1))-YEAR($C42))*12+MONTH((Paychecks!$B$9+1))-MONTH($C42)))&lt;(Paychecks!$B$9+1)))-IF(((YEAR(Paychecks!$A$9)-YEAR($C42))*12+MONTH(Paychecks!$A$9)-MONTH($C42))&lt;0,0,INT((((YEAR(Paychecks!$A$9)-YEAR($C42))*12+MONTH(Paychecks!$A$9)-MONTH($C42))-1)/(($D42="Monthly")+3*($D42="Quarterly")+12*($D42="Yearly")))+1+(MOD(((YEAR(Paychecks!$A$9)-YEAR($C42))*12+MONTH(Paychecks!$A$9)-MONTH($C42)),(($D42="Monthly")+3*($D42="Quarterly")+12*($D42="Yearly")))=0)*(EDATE($C42,((YEAR(Paychecks!$A$9)-YEAR($C42))*12+MONTH(Paychecks!$A$9)-MONTH($C42)))&lt;Paychecks!$A$9)),($C42&gt;=Paychecks!$A$9)*($C42&lt;=Paychecks!$B$9))))</f>
      </c>
    </row>
    <row r="43" spans="1:18" x14ac:dyDescent="0.25">
      <c r="A43" s="2"/>
      <c r="B43" s="11"/>
      <c r="C43" s="9"/>
      <c r="D43" s="2"/>
      <c r="E43" s="2"/>
      <c r="F43" s="2"/>
      <c r="G43" s="2">
        <f>IF(A43="","",IF(F43="Yes","Paid",IF(C43&lt;TODAY(),"Overdue",IF(C43-TODAY()&lt;=HeadsUp,"Due soon",IF(E43="Yes","Autopay","Upcoming")))))</f>
      </c>
      <c r="H43" s="2">
        <f>IF(OR(A43="",F43="Yes"),"",C43-TODAY())</f>
      </c>
      <c r="I43" s="9">
        <f>IF(OR(A43="",C43=""),"",IF(OR(C43&lt;Paychecks!$A$2,C43&gt;Paychecks!$B$9),"",INDEX(Paychecks!$A$2:$A$9,MATCH(C43,Paychecks!$A$2:$A$9,1))))</f>
      </c>
      <c r="J43" s="2"/>
      <c r="K43" s="14">
        <f>IF(OR($A43="",$C43=""),0,IF((7*($D43="Weekly")+14*($D43="Every 2 weeks"))&gt;0,MAX(0,-INT(($C43-(Paychecks!$B$2+1))/(7*($D43="Weekly")+14*($D43="Every 2 weeks")))-MAX(0,-INT(($C43-Paychecks!$A$2)/(7*($D43="Weekly")+14*($D43="Every 2 weeks"))))),IF((($D43="Monthly")+3*($D43="Quarterly")+12*($D43="Yearly"))&gt;0,IF(((YEAR((Paychecks!$B$2+1))-YEAR($C43))*12+MONTH((Paychecks!$B$2+1))-MONTH($C43))&lt;0,0,INT((((YEAR((Paychecks!$B$2+1))-YEAR($C43))*12+MONTH((Paychecks!$B$2+1))-MONTH($C43))-1)/(($D43="Monthly")+3*($D43="Quarterly")+12*($D43="Yearly")))+1+(MOD(((YEAR((Paychecks!$B$2+1))-YEAR($C43))*12+MONTH((Paychecks!$B$2+1))-MONTH($C43)),(($D43="Monthly")+3*($D43="Quarterly")+12*($D43="Yearly")))=0)*(EDATE($C43,((YEAR((Paychecks!$B$2+1))-YEAR($C43))*12+MONTH((Paychecks!$B$2+1))-MONTH($C43)))&lt;(Paychecks!$B$2+1)))-IF(((YEAR(Paychecks!$A$2)-YEAR($C43))*12+MONTH(Paychecks!$A$2)-MONTH($C43))&lt;0,0,INT((((YEAR(Paychecks!$A$2)-YEAR($C43))*12+MONTH(Paychecks!$A$2)-MONTH($C43))-1)/(($D43="Monthly")+3*($D43="Quarterly")+12*($D43="Yearly")))+1+(MOD(((YEAR(Paychecks!$A$2)-YEAR($C43))*12+MONTH(Paychecks!$A$2)-MONTH($C43)),(($D43="Monthly")+3*($D43="Quarterly")+12*($D43="Yearly")))=0)*(EDATE($C43,((YEAR(Paychecks!$A$2)-YEAR($C43))*12+MONTH(Paychecks!$A$2)-MONTH($C43)))&lt;Paychecks!$A$2)),($C43&gt;=Paychecks!$A$2)*($C43&lt;=Paychecks!$B$2))))</f>
      </c>
      <c r="L43" s="14">
        <f>IF(OR($A43="",$C43=""),0,IF((7*($D43="Weekly")+14*($D43="Every 2 weeks"))&gt;0,MAX(0,-INT(($C43-(Paychecks!$B$3+1))/(7*($D43="Weekly")+14*($D43="Every 2 weeks")))-MAX(0,-INT(($C43-Paychecks!$A$3)/(7*($D43="Weekly")+14*($D43="Every 2 weeks"))))),IF((($D43="Monthly")+3*($D43="Quarterly")+12*($D43="Yearly"))&gt;0,IF(((YEAR((Paychecks!$B$3+1))-YEAR($C43))*12+MONTH((Paychecks!$B$3+1))-MONTH($C43))&lt;0,0,INT((((YEAR((Paychecks!$B$3+1))-YEAR($C43))*12+MONTH((Paychecks!$B$3+1))-MONTH($C43))-1)/(($D43="Monthly")+3*($D43="Quarterly")+12*($D43="Yearly")))+1+(MOD(((YEAR((Paychecks!$B$3+1))-YEAR($C43))*12+MONTH((Paychecks!$B$3+1))-MONTH($C43)),(($D43="Monthly")+3*($D43="Quarterly")+12*($D43="Yearly")))=0)*(EDATE($C43,((YEAR((Paychecks!$B$3+1))-YEAR($C43))*12+MONTH((Paychecks!$B$3+1))-MONTH($C43)))&lt;(Paychecks!$B$3+1)))-IF(((YEAR(Paychecks!$A$3)-YEAR($C43))*12+MONTH(Paychecks!$A$3)-MONTH($C43))&lt;0,0,INT((((YEAR(Paychecks!$A$3)-YEAR($C43))*12+MONTH(Paychecks!$A$3)-MONTH($C43))-1)/(($D43="Monthly")+3*($D43="Quarterly")+12*($D43="Yearly")))+1+(MOD(((YEAR(Paychecks!$A$3)-YEAR($C43))*12+MONTH(Paychecks!$A$3)-MONTH($C43)),(($D43="Monthly")+3*($D43="Quarterly")+12*($D43="Yearly")))=0)*(EDATE($C43,((YEAR(Paychecks!$A$3)-YEAR($C43))*12+MONTH(Paychecks!$A$3)-MONTH($C43)))&lt;Paychecks!$A$3)),($C43&gt;=Paychecks!$A$3)*($C43&lt;=Paychecks!$B$3))))</f>
      </c>
      <c r="M43" s="14">
        <f>IF(OR($A43="",$C43=""),0,IF((7*($D43="Weekly")+14*($D43="Every 2 weeks"))&gt;0,MAX(0,-INT(($C43-(Paychecks!$B$4+1))/(7*($D43="Weekly")+14*($D43="Every 2 weeks")))-MAX(0,-INT(($C43-Paychecks!$A$4)/(7*($D43="Weekly")+14*($D43="Every 2 weeks"))))),IF((($D43="Monthly")+3*($D43="Quarterly")+12*($D43="Yearly"))&gt;0,IF(((YEAR((Paychecks!$B$4+1))-YEAR($C43))*12+MONTH((Paychecks!$B$4+1))-MONTH($C43))&lt;0,0,INT((((YEAR((Paychecks!$B$4+1))-YEAR($C43))*12+MONTH((Paychecks!$B$4+1))-MONTH($C43))-1)/(($D43="Monthly")+3*($D43="Quarterly")+12*($D43="Yearly")))+1+(MOD(((YEAR((Paychecks!$B$4+1))-YEAR($C43))*12+MONTH((Paychecks!$B$4+1))-MONTH($C43)),(($D43="Monthly")+3*($D43="Quarterly")+12*($D43="Yearly")))=0)*(EDATE($C43,((YEAR((Paychecks!$B$4+1))-YEAR($C43))*12+MONTH((Paychecks!$B$4+1))-MONTH($C43)))&lt;(Paychecks!$B$4+1)))-IF(((YEAR(Paychecks!$A$4)-YEAR($C43))*12+MONTH(Paychecks!$A$4)-MONTH($C43))&lt;0,0,INT((((YEAR(Paychecks!$A$4)-YEAR($C43))*12+MONTH(Paychecks!$A$4)-MONTH($C43))-1)/(($D43="Monthly")+3*($D43="Quarterly")+12*($D43="Yearly")))+1+(MOD(((YEAR(Paychecks!$A$4)-YEAR($C43))*12+MONTH(Paychecks!$A$4)-MONTH($C43)),(($D43="Monthly")+3*($D43="Quarterly")+12*($D43="Yearly")))=0)*(EDATE($C43,((YEAR(Paychecks!$A$4)-YEAR($C43))*12+MONTH(Paychecks!$A$4)-MONTH($C43)))&lt;Paychecks!$A$4)),($C43&gt;=Paychecks!$A$4)*($C43&lt;=Paychecks!$B$4))))</f>
      </c>
      <c r="N43" s="14">
        <f>IF(OR($A43="",$C43=""),0,IF((7*($D43="Weekly")+14*($D43="Every 2 weeks"))&gt;0,MAX(0,-INT(($C43-(Paychecks!$B$5+1))/(7*($D43="Weekly")+14*($D43="Every 2 weeks")))-MAX(0,-INT(($C43-Paychecks!$A$5)/(7*($D43="Weekly")+14*($D43="Every 2 weeks"))))),IF((($D43="Monthly")+3*($D43="Quarterly")+12*($D43="Yearly"))&gt;0,IF(((YEAR((Paychecks!$B$5+1))-YEAR($C43))*12+MONTH((Paychecks!$B$5+1))-MONTH($C43))&lt;0,0,INT((((YEAR((Paychecks!$B$5+1))-YEAR($C43))*12+MONTH((Paychecks!$B$5+1))-MONTH($C43))-1)/(($D43="Monthly")+3*($D43="Quarterly")+12*($D43="Yearly")))+1+(MOD(((YEAR((Paychecks!$B$5+1))-YEAR($C43))*12+MONTH((Paychecks!$B$5+1))-MONTH($C43)),(($D43="Monthly")+3*($D43="Quarterly")+12*($D43="Yearly")))=0)*(EDATE($C43,((YEAR((Paychecks!$B$5+1))-YEAR($C43))*12+MONTH((Paychecks!$B$5+1))-MONTH($C43)))&lt;(Paychecks!$B$5+1)))-IF(((YEAR(Paychecks!$A$5)-YEAR($C43))*12+MONTH(Paychecks!$A$5)-MONTH($C43))&lt;0,0,INT((((YEAR(Paychecks!$A$5)-YEAR($C43))*12+MONTH(Paychecks!$A$5)-MONTH($C43))-1)/(($D43="Monthly")+3*($D43="Quarterly")+12*($D43="Yearly")))+1+(MOD(((YEAR(Paychecks!$A$5)-YEAR($C43))*12+MONTH(Paychecks!$A$5)-MONTH($C43)),(($D43="Monthly")+3*($D43="Quarterly")+12*($D43="Yearly")))=0)*(EDATE($C43,((YEAR(Paychecks!$A$5)-YEAR($C43))*12+MONTH(Paychecks!$A$5)-MONTH($C43)))&lt;Paychecks!$A$5)),($C43&gt;=Paychecks!$A$5)*($C43&lt;=Paychecks!$B$5))))</f>
      </c>
      <c r="O43" s="14">
        <f>IF(OR($A43="",$C43=""),0,IF((7*($D43="Weekly")+14*($D43="Every 2 weeks"))&gt;0,MAX(0,-INT(($C43-(Paychecks!$B$6+1))/(7*($D43="Weekly")+14*($D43="Every 2 weeks")))-MAX(0,-INT(($C43-Paychecks!$A$6)/(7*($D43="Weekly")+14*($D43="Every 2 weeks"))))),IF((($D43="Monthly")+3*($D43="Quarterly")+12*($D43="Yearly"))&gt;0,IF(((YEAR((Paychecks!$B$6+1))-YEAR($C43))*12+MONTH((Paychecks!$B$6+1))-MONTH($C43))&lt;0,0,INT((((YEAR((Paychecks!$B$6+1))-YEAR($C43))*12+MONTH((Paychecks!$B$6+1))-MONTH($C43))-1)/(($D43="Monthly")+3*($D43="Quarterly")+12*($D43="Yearly")))+1+(MOD(((YEAR((Paychecks!$B$6+1))-YEAR($C43))*12+MONTH((Paychecks!$B$6+1))-MONTH($C43)),(($D43="Monthly")+3*($D43="Quarterly")+12*($D43="Yearly")))=0)*(EDATE($C43,((YEAR((Paychecks!$B$6+1))-YEAR($C43))*12+MONTH((Paychecks!$B$6+1))-MONTH($C43)))&lt;(Paychecks!$B$6+1)))-IF(((YEAR(Paychecks!$A$6)-YEAR($C43))*12+MONTH(Paychecks!$A$6)-MONTH($C43))&lt;0,0,INT((((YEAR(Paychecks!$A$6)-YEAR($C43))*12+MONTH(Paychecks!$A$6)-MONTH($C43))-1)/(($D43="Monthly")+3*($D43="Quarterly")+12*($D43="Yearly")))+1+(MOD(((YEAR(Paychecks!$A$6)-YEAR($C43))*12+MONTH(Paychecks!$A$6)-MONTH($C43)),(($D43="Monthly")+3*($D43="Quarterly")+12*($D43="Yearly")))=0)*(EDATE($C43,((YEAR(Paychecks!$A$6)-YEAR($C43))*12+MONTH(Paychecks!$A$6)-MONTH($C43)))&lt;Paychecks!$A$6)),($C43&gt;=Paychecks!$A$6)*($C43&lt;=Paychecks!$B$6))))</f>
      </c>
      <c r="P43" s="14">
        <f>IF(OR($A43="",$C43=""),0,IF((7*($D43="Weekly")+14*($D43="Every 2 weeks"))&gt;0,MAX(0,-INT(($C43-(Paychecks!$B$7+1))/(7*($D43="Weekly")+14*($D43="Every 2 weeks")))-MAX(0,-INT(($C43-Paychecks!$A$7)/(7*($D43="Weekly")+14*($D43="Every 2 weeks"))))),IF((($D43="Monthly")+3*($D43="Quarterly")+12*($D43="Yearly"))&gt;0,IF(((YEAR((Paychecks!$B$7+1))-YEAR($C43))*12+MONTH((Paychecks!$B$7+1))-MONTH($C43))&lt;0,0,INT((((YEAR((Paychecks!$B$7+1))-YEAR($C43))*12+MONTH((Paychecks!$B$7+1))-MONTH($C43))-1)/(($D43="Monthly")+3*($D43="Quarterly")+12*($D43="Yearly")))+1+(MOD(((YEAR((Paychecks!$B$7+1))-YEAR($C43))*12+MONTH((Paychecks!$B$7+1))-MONTH($C43)),(($D43="Monthly")+3*($D43="Quarterly")+12*($D43="Yearly")))=0)*(EDATE($C43,((YEAR((Paychecks!$B$7+1))-YEAR($C43))*12+MONTH((Paychecks!$B$7+1))-MONTH($C43)))&lt;(Paychecks!$B$7+1)))-IF(((YEAR(Paychecks!$A$7)-YEAR($C43))*12+MONTH(Paychecks!$A$7)-MONTH($C43))&lt;0,0,INT((((YEAR(Paychecks!$A$7)-YEAR($C43))*12+MONTH(Paychecks!$A$7)-MONTH($C43))-1)/(($D43="Monthly")+3*($D43="Quarterly")+12*($D43="Yearly")))+1+(MOD(((YEAR(Paychecks!$A$7)-YEAR($C43))*12+MONTH(Paychecks!$A$7)-MONTH($C43)),(($D43="Monthly")+3*($D43="Quarterly")+12*($D43="Yearly")))=0)*(EDATE($C43,((YEAR(Paychecks!$A$7)-YEAR($C43))*12+MONTH(Paychecks!$A$7)-MONTH($C43)))&lt;Paychecks!$A$7)),($C43&gt;=Paychecks!$A$7)*($C43&lt;=Paychecks!$B$7))))</f>
      </c>
      <c r="Q43" s="14">
        <f>IF(OR($A43="",$C43=""),0,IF((7*($D43="Weekly")+14*($D43="Every 2 weeks"))&gt;0,MAX(0,-INT(($C43-(Paychecks!$B$8+1))/(7*($D43="Weekly")+14*($D43="Every 2 weeks")))-MAX(0,-INT(($C43-Paychecks!$A$8)/(7*($D43="Weekly")+14*($D43="Every 2 weeks"))))),IF((($D43="Monthly")+3*($D43="Quarterly")+12*($D43="Yearly"))&gt;0,IF(((YEAR((Paychecks!$B$8+1))-YEAR($C43))*12+MONTH((Paychecks!$B$8+1))-MONTH($C43))&lt;0,0,INT((((YEAR((Paychecks!$B$8+1))-YEAR($C43))*12+MONTH((Paychecks!$B$8+1))-MONTH($C43))-1)/(($D43="Monthly")+3*($D43="Quarterly")+12*($D43="Yearly")))+1+(MOD(((YEAR((Paychecks!$B$8+1))-YEAR($C43))*12+MONTH((Paychecks!$B$8+1))-MONTH($C43)),(($D43="Monthly")+3*($D43="Quarterly")+12*($D43="Yearly")))=0)*(EDATE($C43,((YEAR((Paychecks!$B$8+1))-YEAR($C43))*12+MONTH((Paychecks!$B$8+1))-MONTH($C43)))&lt;(Paychecks!$B$8+1)))-IF(((YEAR(Paychecks!$A$8)-YEAR($C43))*12+MONTH(Paychecks!$A$8)-MONTH($C43))&lt;0,0,INT((((YEAR(Paychecks!$A$8)-YEAR($C43))*12+MONTH(Paychecks!$A$8)-MONTH($C43))-1)/(($D43="Monthly")+3*($D43="Quarterly")+12*($D43="Yearly")))+1+(MOD(((YEAR(Paychecks!$A$8)-YEAR($C43))*12+MONTH(Paychecks!$A$8)-MONTH($C43)),(($D43="Monthly")+3*($D43="Quarterly")+12*($D43="Yearly")))=0)*(EDATE($C43,((YEAR(Paychecks!$A$8)-YEAR($C43))*12+MONTH(Paychecks!$A$8)-MONTH($C43)))&lt;Paychecks!$A$8)),($C43&gt;=Paychecks!$A$8)*($C43&lt;=Paychecks!$B$8))))</f>
      </c>
      <c r="R43" s="14">
        <f>IF(OR($A43="",$C43=""),0,IF((7*($D43="Weekly")+14*($D43="Every 2 weeks"))&gt;0,MAX(0,-INT(($C43-(Paychecks!$B$9+1))/(7*($D43="Weekly")+14*($D43="Every 2 weeks")))-MAX(0,-INT(($C43-Paychecks!$A$9)/(7*($D43="Weekly")+14*($D43="Every 2 weeks"))))),IF((($D43="Monthly")+3*($D43="Quarterly")+12*($D43="Yearly"))&gt;0,IF(((YEAR((Paychecks!$B$9+1))-YEAR($C43))*12+MONTH((Paychecks!$B$9+1))-MONTH($C43))&lt;0,0,INT((((YEAR((Paychecks!$B$9+1))-YEAR($C43))*12+MONTH((Paychecks!$B$9+1))-MONTH($C43))-1)/(($D43="Monthly")+3*($D43="Quarterly")+12*($D43="Yearly")))+1+(MOD(((YEAR((Paychecks!$B$9+1))-YEAR($C43))*12+MONTH((Paychecks!$B$9+1))-MONTH($C43)),(($D43="Monthly")+3*($D43="Quarterly")+12*($D43="Yearly")))=0)*(EDATE($C43,((YEAR((Paychecks!$B$9+1))-YEAR($C43))*12+MONTH((Paychecks!$B$9+1))-MONTH($C43)))&lt;(Paychecks!$B$9+1)))-IF(((YEAR(Paychecks!$A$9)-YEAR($C43))*12+MONTH(Paychecks!$A$9)-MONTH($C43))&lt;0,0,INT((((YEAR(Paychecks!$A$9)-YEAR($C43))*12+MONTH(Paychecks!$A$9)-MONTH($C43))-1)/(($D43="Monthly")+3*($D43="Quarterly")+12*($D43="Yearly")))+1+(MOD(((YEAR(Paychecks!$A$9)-YEAR($C43))*12+MONTH(Paychecks!$A$9)-MONTH($C43)),(($D43="Monthly")+3*($D43="Quarterly")+12*($D43="Yearly")))=0)*(EDATE($C43,((YEAR(Paychecks!$A$9)-YEAR($C43))*12+MONTH(Paychecks!$A$9)-MONTH($C43)))&lt;Paychecks!$A$9)),($C43&gt;=Paychecks!$A$9)*($C43&lt;=Paychecks!$B$9))))</f>
      </c>
    </row>
    <row r="44" spans="1:18" x14ac:dyDescent="0.25">
      <c r="A44" s="2"/>
      <c r="B44" s="11"/>
      <c r="C44" s="9"/>
      <c r="D44" s="2"/>
      <c r="E44" s="2"/>
      <c r="F44" s="2"/>
      <c r="G44" s="2">
        <f>IF(A44="","",IF(F44="Yes","Paid",IF(C44&lt;TODAY(),"Overdue",IF(C44-TODAY()&lt;=HeadsUp,"Due soon",IF(E44="Yes","Autopay","Upcoming")))))</f>
      </c>
      <c r="H44" s="2">
        <f>IF(OR(A44="",F44="Yes"),"",C44-TODAY())</f>
      </c>
      <c r="I44" s="9">
        <f>IF(OR(A44="",C44=""),"",IF(OR(C44&lt;Paychecks!$A$2,C44&gt;Paychecks!$B$9),"",INDEX(Paychecks!$A$2:$A$9,MATCH(C44,Paychecks!$A$2:$A$9,1))))</f>
      </c>
      <c r="J44" s="2"/>
      <c r="K44" s="14">
        <f>IF(OR($A44="",$C44=""),0,IF((7*($D44="Weekly")+14*($D44="Every 2 weeks"))&gt;0,MAX(0,-INT(($C44-(Paychecks!$B$2+1))/(7*($D44="Weekly")+14*($D44="Every 2 weeks")))-MAX(0,-INT(($C44-Paychecks!$A$2)/(7*($D44="Weekly")+14*($D44="Every 2 weeks"))))),IF((($D44="Monthly")+3*($D44="Quarterly")+12*($D44="Yearly"))&gt;0,IF(((YEAR((Paychecks!$B$2+1))-YEAR($C44))*12+MONTH((Paychecks!$B$2+1))-MONTH($C44))&lt;0,0,INT((((YEAR((Paychecks!$B$2+1))-YEAR($C44))*12+MONTH((Paychecks!$B$2+1))-MONTH($C44))-1)/(($D44="Monthly")+3*($D44="Quarterly")+12*($D44="Yearly")))+1+(MOD(((YEAR((Paychecks!$B$2+1))-YEAR($C44))*12+MONTH((Paychecks!$B$2+1))-MONTH($C44)),(($D44="Monthly")+3*($D44="Quarterly")+12*($D44="Yearly")))=0)*(EDATE($C44,((YEAR((Paychecks!$B$2+1))-YEAR($C44))*12+MONTH((Paychecks!$B$2+1))-MONTH($C44)))&lt;(Paychecks!$B$2+1)))-IF(((YEAR(Paychecks!$A$2)-YEAR($C44))*12+MONTH(Paychecks!$A$2)-MONTH($C44))&lt;0,0,INT((((YEAR(Paychecks!$A$2)-YEAR($C44))*12+MONTH(Paychecks!$A$2)-MONTH($C44))-1)/(($D44="Monthly")+3*($D44="Quarterly")+12*($D44="Yearly")))+1+(MOD(((YEAR(Paychecks!$A$2)-YEAR($C44))*12+MONTH(Paychecks!$A$2)-MONTH($C44)),(($D44="Monthly")+3*($D44="Quarterly")+12*($D44="Yearly")))=0)*(EDATE($C44,((YEAR(Paychecks!$A$2)-YEAR($C44))*12+MONTH(Paychecks!$A$2)-MONTH($C44)))&lt;Paychecks!$A$2)),($C44&gt;=Paychecks!$A$2)*($C44&lt;=Paychecks!$B$2))))</f>
      </c>
      <c r="L44" s="14">
        <f>IF(OR($A44="",$C44=""),0,IF((7*($D44="Weekly")+14*($D44="Every 2 weeks"))&gt;0,MAX(0,-INT(($C44-(Paychecks!$B$3+1))/(7*($D44="Weekly")+14*($D44="Every 2 weeks")))-MAX(0,-INT(($C44-Paychecks!$A$3)/(7*($D44="Weekly")+14*($D44="Every 2 weeks"))))),IF((($D44="Monthly")+3*($D44="Quarterly")+12*($D44="Yearly"))&gt;0,IF(((YEAR((Paychecks!$B$3+1))-YEAR($C44))*12+MONTH((Paychecks!$B$3+1))-MONTH($C44))&lt;0,0,INT((((YEAR((Paychecks!$B$3+1))-YEAR($C44))*12+MONTH((Paychecks!$B$3+1))-MONTH($C44))-1)/(($D44="Monthly")+3*($D44="Quarterly")+12*($D44="Yearly")))+1+(MOD(((YEAR((Paychecks!$B$3+1))-YEAR($C44))*12+MONTH((Paychecks!$B$3+1))-MONTH($C44)),(($D44="Monthly")+3*($D44="Quarterly")+12*($D44="Yearly")))=0)*(EDATE($C44,((YEAR((Paychecks!$B$3+1))-YEAR($C44))*12+MONTH((Paychecks!$B$3+1))-MONTH($C44)))&lt;(Paychecks!$B$3+1)))-IF(((YEAR(Paychecks!$A$3)-YEAR($C44))*12+MONTH(Paychecks!$A$3)-MONTH($C44))&lt;0,0,INT((((YEAR(Paychecks!$A$3)-YEAR($C44))*12+MONTH(Paychecks!$A$3)-MONTH($C44))-1)/(($D44="Monthly")+3*($D44="Quarterly")+12*($D44="Yearly")))+1+(MOD(((YEAR(Paychecks!$A$3)-YEAR($C44))*12+MONTH(Paychecks!$A$3)-MONTH($C44)),(($D44="Monthly")+3*($D44="Quarterly")+12*($D44="Yearly")))=0)*(EDATE($C44,((YEAR(Paychecks!$A$3)-YEAR($C44))*12+MONTH(Paychecks!$A$3)-MONTH($C44)))&lt;Paychecks!$A$3)),($C44&gt;=Paychecks!$A$3)*($C44&lt;=Paychecks!$B$3))))</f>
      </c>
      <c r="M44" s="14">
        <f>IF(OR($A44="",$C44=""),0,IF((7*($D44="Weekly")+14*($D44="Every 2 weeks"))&gt;0,MAX(0,-INT(($C44-(Paychecks!$B$4+1))/(7*($D44="Weekly")+14*($D44="Every 2 weeks")))-MAX(0,-INT(($C44-Paychecks!$A$4)/(7*($D44="Weekly")+14*($D44="Every 2 weeks"))))),IF((($D44="Monthly")+3*($D44="Quarterly")+12*($D44="Yearly"))&gt;0,IF(((YEAR((Paychecks!$B$4+1))-YEAR($C44))*12+MONTH((Paychecks!$B$4+1))-MONTH($C44))&lt;0,0,INT((((YEAR((Paychecks!$B$4+1))-YEAR($C44))*12+MONTH((Paychecks!$B$4+1))-MONTH($C44))-1)/(($D44="Monthly")+3*($D44="Quarterly")+12*($D44="Yearly")))+1+(MOD(((YEAR((Paychecks!$B$4+1))-YEAR($C44))*12+MONTH((Paychecks!$B$4+1))-MONTH($C44)),(($D44="Monthly")+3*($D44="Quarterly")+12*($D44="Yearly")))=0)*(EDATE($C44,((YEAR((Paychecks!$B$4+1))-YEAR($C44))*12+MONTH((Paychecks!$B$4+1))-MONTH($C44)))&lt;(Paychecks!$B$4+1)))-IF(((YEAR(Paychecks!$A$4)-YEAR($C44))*12+MONTH(Paychecks!$A$4)-MONTH($C44))&lt;0,0,INT((((YEAR(Paychecks!$A$4)-YEAR($C44))*12+MONTH(Paychecks!$A$4)-MONTH($C44))-1)/(($D44="Monthly")+3*($D44="Quarterly")+12*($D44="Yearly")))+1+(MOD(((YEAR(Paychecks!$A$4)-YEAR($C44))*12+MONTH(Paychecks!$A$4)-MONTH($C44)),(($D44="Monthly")+3*($D44="Quarterly")+12*($D44="Yearly")))=0)*(EDATE($C44,((YEAR(Paychecks!$A$4)-YEAR($C44))*12+MONTH(Paychecks!$A$4)-MONTH($C44)))&lt;Paychecks!$A$4)),($C44&gt;=Paychecks!$A$4)*($C44&lt;=Paychecks!$B$4))))</f>
      </c>
      <c r="N44" s="14">
        <f>IF(OR($A44="",$C44=""),0,IF((7*($D44="Weekly")+14*($D44="Every 2 weeks"))&gt;0,MAX(0,-INT(($C44-(Paychecks!$B$5+1))/(7*($D44="Weekly")+14*($D44="Every 2 weeks")))-MAX(0,-INT(($C44-Paychecks!$A$5)/(7*($D44="Weekly")+14*($D44="Every 2 weeks"))))),IF((($D44="Monthly")+3*($D44="Quarterly")+12*($D44="Yearly"))&gt;0,IF(((YEAR((Paychecks!$B$5+1))-YEAR($C44))*12+MONTH((Paychecks!$B$5+1))-MONTH($C44))&lt;0,0,INT((((YEAR((Paychecks!$B$5+1))-YEAR($C44))*12+MONTH((Paychecks!$B$5+1))-MONTH($C44))-1)/(($D44="Monthly")+3*($D44="Quarterly")+12*($D44="Yearly")))+1+(MOD(((YEAR((Paychecks!$B$5+1))-YEAR($C44))*12+MONTH((Paychecks!$B$5+1))-MONTH($C44)),(($D44="Monthly")+3*($D44="Quarterly")+12*($D44="Yearly")))=0)*(EDATE($C44,((YEAR((Paychecks!$B$5+1))-YEAR($C44))*12+MONTH((Paychecks!$B$5+1))-MONTH($C44)))&lt;(Paychecks!$B$5+1)))-IF(((YEAR(Paychecks!$A$5)-YEAR($C44))*12+MONTH(Paychecks!$A$5)-MONTH($C44))&lt;0,0,INT((((YEAR(Paychecks!$A$5)-YEAR($C44))*12+MONTH(Paychecks!$A$5)-MONTH($C44))-1)/(($D44="Monthly")+3*($D44="Quarterly")+12*($D44="Yearly")))+1+(MOD(((YEAR(Paychecks!$A$5)-YEAR($C44))*12+MONTH(Paychecks!$A$5)-MONTH($C44)),(($D44="Monthly")+3*($D44="Quarterly")+12*($D44="Yearly")))=0)*(EDATE($C44,((YEAR(Paychecks!$A$5)-YEAR($C44))*12+MONTH(Paychecks!$A$5)-MONTH($C44)))&lt;Paychecks!$A$5)),($C44&gt;=Paychecks!$A$5)*($C44&lt;=Paychecks!$B$5))))</f>
      </c>
      <c r="O44" s="14">
        <f>IF(OR($A44="",$C44=""),0,IF((7*($D44="Weekly")+14*($D44="Every 2 weeks"))&gt;0,MAX(0,-INT(($C44-(Paychecks!$B$6+1))/(7*($D44="Weekly")+14*($D44="Every 2 weeks")))-MAX(0,-INT(($C44-Paychecks!$A$6)/(7*($D44="Weekly")+14*($D44="Every 2 weeks"))))),IF((($D44="Monthly")+3*($D44="Quarterly")+12*($D44="Yearly"))&gt;0,IF(((YEAR((Paychecks!$B$6+1))-YEAR($C44))*12+MONTH((Paychecks!$B$6+1))-MONTH($C44))&lt;0,0,INT((((YEAR((Paychecks!$B$6+1))-YEAR($C44))*12+MONTH((Paychecks!$B$6+1))-MONTH($C44))-1)/(($D44="Monthly")+3*($D44="Quarterly")+12*($D44="Yearly")))+1+(MOD(((YEAR((Paychecks!$B$6+1))-YEAR($C44))*12+MONTH((Paychecks!$B$6+1))-MONTH($C44)),(($D44="Monthly")+3*($D44="Quarterly")+12*($D44="Yearly")))=0)*(EDATE($C44,((YEAR((Paychecks!$B$6+1))-YEAR($C44))*12+MONTH((Paychecks!$B$6+1))-MONTH($C44)))&lt;(Paychecks!$B$6+1)))-IF(((YEAR(Paychecks!$A$6)-YEAR($C44))*12+MONTH(Paychecks!$A$6)-MONTH($C44))&lt;0,0,INT((((YEAR(Paychecks!$A$6)-YEAR($C44))*12+MONTH(Paychecks!$A$6)-MONTH($C44))-1)/(($D44="Monthly")+3*($D44="Quarterly")+12*($D44="Yearly")))+1+(MOD(((YEAR(Paychecks!$A$6)-YEAR($C44))*12+MONTH(Paychecks!$A$6)-MONTH($C44)),(($D44="Monthly")+3*($D44="Quarterly")+12*($D44="Yearly")))=0)*(EDATE($C44,((YEAR(Paychecks!$A$6)-YEAR($C44))*12+MONTH(Paychecks!$A$6)-MONTH($C44)))&lt;Paychecks!$A$6)),($C44&gt;=Paychecks!$A$6)*($C44&lt;=Paychecks!$B$6))))</f>
      </c>
      <c r="P44" s="14">
        <f>IF(OR($A44="",$C44=""),0,IF((7*($D44="Weekly")+14*($D44="Every 2 weeks"))&gt;0,MAX(0,-INT(($C44-(Paychecks!$B$7+1))/(7*($D44="Weekly")+14*($D44="Every 2 weeks")))-MAX(0,-INT(($C44-Paychecks!$A$7)/(7*($D44="Weekly")+14*($D44="Every 2 weeks"))))),IF((($D44="Monthly")+3*($D44="Quarterly")+12*($D44="Yearly"))&gt;0,IF(((YEAR((Paychecks!$B$7+1))-YEAR($C44))*12+MONTH((Paychecks!$B$7+1))-MONTH($C44))&lt;0,0,INT((((YEAR((Paychecks!$B$7+1))-YEAR($C44))*12+MONTH((Paychecks!$B$7+1))-MONTH($C44))-1)/(($D44="Monthly")+3*($D44="Quarterly")+12*($D44="Yearly")))+1+(MOD(((YEAR((Paychecks!$B$7+1))-YEAR($C44))*12+MONTH((Paychecks!$B$7+1))-MONTH($C44)),(($D44="Monthly")+3*($D44="Quarterly")+12*($D44="Yearly")))=0)*(EDATE($C44,((YEAR((Paychecks!$B$7+1))-YEAR($C44))*12+MONTH((Paychecks!$B$7+1))-MONTH($C44)))&lt;(Paychecks!$B$7+1)))-IF(((YEAR(Paychecks!$A$7)-YEAR($C44))*12+MONTH(Paychecks!$A$7)-MONTH($C44))&lt;0,0,INT((((YEAR(Paychecks!$A$7)-YEAR($C44))*12+MONTH(Paychecks!$A$7)-MONTH($C44))-1)/(($D44="Monthly")+3*($D44="Quarterly")+12*($D44="Yearly")))+1+(MOD(((YEAR(Paychecks!$A$7)-YEAR($C44))*12+MONTH(Paychecks!$A$7)-MONTH($C44)),(($D44="Monthly")+3*($D44="Quarterly")+12*($D44="Yearly")))=0)*(EDATE($C44,((YEAR(Paychecks!$A$7)-YEAR($C44))*12+MONTH(Paychecks!$A$7)-MONTH($C44)))&lt;Paychecks!$A$7)),($C44&gt;=Paychecks!$A$7)*($C44&lt;=Paychecks!$B$7))))</f>
      </c>
      <c r="Q44" s="14">
        <f>IF(OR($A44="",$C44=""),0,IF((7*($D44="Weekly")+14*($D44="Every 2 weeks"))&gt;0,MAX(0,-INT(($C44-(Paychecks!$B$8+1))/(7*($D44="Weekly")+14*($D44="Every 2 weeks")))-MAX(0,-INT(($C44-Paychecks!$A$8)/(7*($D44="Weekly")+14*($D44="Every 2 weeks"))))),IF((($D44="Monthly")+3*($D44="Quarterly")+12*($D44="Yearly"))&gt;0,IF(((YEAR((Paychecks!$B$8+1))-YEAR($C44))*12+MONTH((Paychecks!$B$8+1))-MONTH($C44))&lt;0,0,INT((((YEAR((Paychecks!$B$8+1))-YEAR($C44))*12+MONTH((Paychecks!$B$8+1))-MONTH($C44))-1)/(($D44="Monthly")+3*($D44="Quarterly")+12*($D44="Yearly")))+1+(MOD(((YEAR((Paychecks!$B$8+1))-YEAR($C44))*12+MONTH((Paychecks!$B$8+1))-MONTH($C44)),(($D44="Monthly")+3*($D44="Quarterly")+12*($D44="Yearly")))=0)*(EDATE($C44,((YEAR((Paychecks!$B$8+1))-YEAR($C44))*12+MONTH((Paychecks!$B$8+1))-MONTH($C44)))&lt;(Paychecks!$B$8+1)))-IF(((YEAR(Paychecks!$A$8)-YEAR($C44))*12+MONTH(Paychecks!$A$8)-MONTH($C44))&lt;0,0,INT((((YEAR(Paychecks!$A$8)-YEAR($C44))*12+MONTH(Paychecks!$A$8)-MONTH($C44))-1)/(($D44="Monthly")+3*($D44="Quarterly")+12*($D44="Yearly")))+1+(MOD(((YEAR(Paychecks!$A$8)-YEAR($C44))*12+MONTH(Paychecks!$A$8)-MONTH($C44)),(($D44="Monthly")+3*($D44="Quarterly")+12*($D44="Yearly")))=0)*(EDATE($C44,((YEAR(Paychecks!$A$8)-YEAR($C44))*12+MONTH(Paychecks!$A$8)-MONTH($C44)))&lt;Paychecks!$A$8)),($C44&gt;=Paychecks!$A$8)*($C44&lt;=Paychecks!$B$8))))</f>
      </c>
      <c r="R44" s="14">
        <f>IF(OR($A44="",$C44=""),0,IF((7*($D44="Weekly")+14*($D44="Every 2 weeks"))&gt;0,MAX(0,-INT(($C44-(Paychecks!$B$9+1))/(7*($D44="Weekly")+14*($D44="Every 2 weeks")))-MAX(0,-INT(($C44-Paychecks!$A$9)/(7*($D44="Weekly")+14*($D44="Every 2 weeks"))))),IF((($D44="Monthly")+3*($D44="Quarterly")+12*($D44="Yearly"))&gt;0,IF(((YEAR((Paychecks!$B$9+1))-YEAR($C44))*12+MONTH((Paychecks!$B$9+1))-MONTH($C44))&lt;0,0,INT((((YEAR((Paychecks!$B$9+1))-YEAR($C44))*12+MONTH((Paychecks!$B$9+1))-MONTH($C44))-1)/(($D44="Monthly")+3*($D44="Quarterly")+12*($D44="Yearly")))+1+(MOD(((YEAR((Paychecks!$B$9+1))-YEAR($C44))*12+MONTH((Paychecks!$B$9+1))-MONTH($C44)),(($D44="Monthly")+3*($D44="Quarterly")+12*($D44="Yearly")))=0)*(EDATE($C44,((YEAR((Paychecks!$B$9+1))-YEAR($C44))*12+MONTH((Paychecks!$B$9+1))-MONTH($C44)))&lt;(Paychecks!$B$9+1)))-IF(((YEAR(Paychecks!$A$9)-YEAR($C44))*12+MONTH(Paychecks!$A$9)-MONTH($C44))&lt;0,0,INT((((YEAR(Paychecks!$A$9)-YEAR($C44))*12+MONTH(Paychecks!$A$9)-MONTH($C44))-1)/(($D44="Monthly")+3*($D44="Quarterly")+12*($D44="Yearly")))+1+(MOD(((YEAR(Paychecks!$A$9)-YEAR($C44))*12+MONTH(Paychecks!$A$9)-MONTH($C44)),(($D44="Monthly")+3*($D44="Quarterly")+12*($D44="Yearly")))=0)*(EDATE($C44,((YEAR(Paychecks!$A$9)-YEAR($C44))*12+MONTH(Paychecks!$A$9)-MONTH($C44)))&lt;Paychecks!$A$9)),($C44&gt;=Paychecks!$A$9)*($C44&lt;=Paychecks!$B$9))))</f>
      </c>
    </row>
    <row r="45" spans="1:18" x14ac:dyDescent="0.25">
      <c r="A45" s="2"/>
      <c r="B45" s="11"/>
      <c r="C45" s="9"/>
      <c r="D45" s="2"/>
      <c r="E45" s="2"/>
      <c r="F45" s="2"/>
      <c r="G45" s="2">
        <f>IF(A45="","",IF(F45="Yes","Paid",IF(C45&lt;TODAY(),"Overdue",IF(C45-TODAY()&lt;=HeadsUp,"Due soon",IF(E45="Yes","Autopay","Upcoming")))))</f>
      </c>
      <c r="H45" s="2">
        <f>IF(OR(A45="",F45="Yes"),"",C45-TODAY())</f>
      </c>
      <c r="I45" s="9">
        <f>IF(OR(A45="",C45=""),"",IF(OR(C45&lt;Paychecks!$A$2,C45&gt;Paychecks!$B$9),"",INDEX(Paychecks!$A$2:$A$9,MATCH(C45,Paychecks!$A$2:$A$9,1))))</f>
      </c>
      <c r="J45" s="2"/>
      <c r="K45" s="14">
        <f>IF(OR($A45="",$C45=""),0,IF((7*($D45="Weekly")+14*($D45="Every 2 weeks"))&gt;0,MAX(0,-INT(($C45-(Paychecks!$B$2+1))/(7*($D45="Weekly")+14*($D45="Every 2 weeks")))-MAX(0,-INT(($C45-Paychecks!$A$2)/(7*($D45="Weekly")+14*($D45="Every 2 weeks"))))),IF((($D45="Monthly")+3*($D45="Quarterly")+12*($D45="Yearly"))&gt;0,IF(((YEAR((Paychecks!$B$2+1))-YEAR($C45))*12+MONTH((Paychecks!$B$2+1))-MONTH($C45))&lt;0,0,INT((((YEAR((Paychecks!$B$2+1))-YEAR($C45))*12+MONTH((Paychecks!$B$2+1))-MONTH($C45))-1)/(($D45="Monthly")+3*($D45="Quarterly")+12*($D45="Yearly")))+1+(MOD(((YEAR((Paychecks!$B$2+1))-YEAR($C45))*12+MONTH((Paychecks!$B$2+1))-MONTH($C45)),(($D45="Monthly")+3*($D45="Quarterly")+12*($D45="Yearly")))=0)*(EDATE($C45,((YEAR((Paychecks!$B$2+1))-YEAR($C45))*12+MONTH((Paychecks!$B$2+1))-MONTH($C45)))&lt;(Paychecks!$B$2+1)))-IF(((YEAR(Paychecks!$A$2)-YEAR($C45))*12+MONTH(Paychecks!$A$2)-MONTH($C45))&lt;0,0,INT((((YEAR(Paychecks!$A$2)-YEAR($C45))*12+MONTH(Paychecks!$A$2)-MONTH($C45))-1)/(($D45="Monthly")+3*($D45="Quarterly")+12*($D45="Yearly")))+1+(MOD(((YEAR(Paychecks!$A$2)-YEAR($C45))*12+MONTH(Paychecks!$A$2)-MONTH($C45)),(($D45="Monthly")+3*($D45="Quarterly")+12*($D45="Yearly")))=0)*(EDATE($C45,((YEAR(Paychecks!$A$2)-YEAR($C45))*12+MONTH(Paychecks!$A$2)-MONTH($C45)))&lt;Paychecks!$A$2)),($C45&gt;=Paychecks!$A$2)*($C45&lt;=Paychecks!$B$2))))</f>
      </c>
      <c r="L45" s="14">
        <f>IF(OR($A45="",$C45=""),0,IF((7*($D45="Weekly")+14*($D45="Every 2 weeks"))&gt;0,MAX(0,-INT(($C45-(Paychecks!$B$3+1))/(7*($D45="Weekly")+14*($D45="Every 2 weeks")))-MAX(0,-INT(($C45-Paychecks!$A$3)/(7*($D45="Weekly")+14*($D45="Every 2 weeks"))))),IF((($D45="Monthly")+3*($D45="Quarterly")+12*($D45="Yearly"))&gt;0,IF(((YEAR((Paychecks!$B$3+1))-YEAR($C45))*12+MONTH((Paychecks!$B$3+1))-MONTH($C45))&lt;0,0,INT((((YEAR((Paychecks!$B$3+1))-YEAR($C45))*12+MONTH((Paychecks!$B$3+1))-MONTH($C45))-1)/(($D45="Monthly")+3*($D45="Quarterly")+12*($D45="Yearly")))+1+(MOD(((YEAR((Paychecks!$B$3+1))-YEAR($C45))*12+MONTH((Paychecks!$B$3+1))-MONTH($C45)),(($D45="Monthly")+3*($D45="Quarterly")+12*($D45="Yearly")))=0)*(EDATE($C45,((YEAR((Paychecks!$B$3+1))-YEAR($C45))*12+MONTH((Paychecks!$B$3+1))-MONTH($C45)))&lt;(Paychecks!$B$3+1)))-IF(((YEAR(Paychecks!$A$3)-YEAR($C45))*12+MONTH(Paychecks!$A$3)-MONTH($C45))&lt;0,0,INT((((YEAR(Paychecks!$A$3)-YEAR($C45))*12+MONTH(Paychecks!$A$3)-MONTH($C45))-1)/(($D45="Monthly")+3*($D45="Quarterly")+12*($D45="Yearly")))+1+(MOD(((YEAR(Paychecks!$A$3)-YEAR($C45))*12+MONTH(Paychecks!$A$3)-MONTH($C45)),(($D45="Monthly")+3*($D45="Quarterly")+12*($D45="Yearly")))=0)*(EDATE($C45,((YEAR(Paychecks!$A$3)-YEAR($C45))*12+MONTH(Paychecks!$A$3)-MONTH($C45)))&lt;Paychecks!$A$3)),($C45&gt;=Paychecks!$A$3)*($C45&lt;=Paychecks!$B$3))))</f>
      </c>
      <c r="M45" s="14">
        <f>IF(OR($A45="",$C45=""),0,IF((7*($D45="Weekly")+14*($D45="Every 2 weeks"))&gt;0,MAX(0,-INT(($C45-(Paychecks!$B$4+1))/(7*($D45="Weekly")+14*($D45="Every 2 weeks")))-MAX(0,-INT(($C45-Paychecks!$A$4)/(7*($D45="Weekly")+14*($D45="Every 2 weeks"))))),IF((($D45="Monthly")+3*($D45="Quarterly")+12*($D45="Yearly"))&gt;0,IF(((YEAR((Paychecks!$B$4+1))-YEAR($C45))*12+MONTH((Paychecks!$B$4+1))-MONTH($C45))&lt;0,0,INT((((YEAR((Paychecks!$B$4+1))-YEAR($C45))*12+MONTH((Paychecks!$B$4+1))-MONTH($C45))-1)/(($D45="Monthly")+3*($D45="Quarterly")+12*($D45="Yearly")))+1+(MOD(((YEAR((Paychecks!$B$4+1))-YEAR($C45))*12+MONTH((Paychecks!$B$4+1))-MONTH($C45)),(($D45="Monthly")+3*($D45="Quarterly")+12*($D45="Yearly")))=0)*(EDATE($C45,((YEAR((Paychecks!$B$4+1))-YEAR($C45))*12+MONTH((Paychecks!$B$4+1))-MONTH($C45)))&lt;(Paychecks!$B$4+1)))-IF(((YEAR(Paychecks!$A$4)-YEAR($C45))*12+MONTH(Paychecks!$A$4)-MONTH($C45))&lt;0,0,INT((((YEAR(Paychecks!$A$4)-YEAR($C45))*12+MONTH(Paychecks!$A$4)-MONTH($C45))-1)/(($D45="Monthly")+3*($D45="Quarterly")+12*($D45="Yearly")))+1+(MOD(((YEAR(Paychecks!$A$4)-YEAR($C45))*12+MONTH(Paychecks!$A$4)-MONTH($C45)),(($D45="Monthly")+3*($D45="Quarterly")+12*($D45="Yearly")))=0)*(EDATE($C45,((YEAR(Paychecks!$A$4)-YEAR($C45))*12+MONTH(Paychecks!$A$4)-MONTH($C45)))&lt;Paychecks!$A$4)),($C45&gt;=Paychecks!$A$4)*($C45&lt;=Paychecks!$B$4))))</f>
      </c>
      <c r="N45" s="14">
        <f>IF(OR($A45="",$C45=""),0,IF((7*($D45="Weekly")+14*($D45="Every 2 weeks"))&gt;0,MAX(0,-INT(($C45-(Paychecks!$B$5+1))/(7*($D45="Weekly")+14*($D45="Every 2 weeks")))-MAX(0,-INT(($C45-Paychecks!$A$5)/(7*($D45="Weekly")+14*($D45="Every 2 weeks"))))),IF((($D45="Monthly")+3*($D45="Quarterly")+12*($D45="Yearly"))&gt;0,IF(((YEAR((Paychecks!$B$5+1))-YEAR($C45))*12+MONTH((Paychecks!$B$5+1))-MONTH($C45))&lt;0,0,INT((((YEAR((Paychecks!$B$5+1))-YEAR($C45))*12+MONTH((Paychecks!$B$5+1))-MONTH($C45))-1)/(($D45="Monthly")+3*($D45="Quarterly")+12*($D45="Yearly")))+1+(MOD(((YEAR((Paychecks!$B$5+1))-YEAR($C45))*12+MONTH((Paychecks!$B$5+1))-MONTH($C45)),(($D45="Monthly")+3*($D45="Quarterly")+12*($D45="Yearly")))=0)*(EDATE($C45,((YEAR((Paychecks!$B$5+1))-YEAR($C45))*12+MONTH((Paychecks!$B$5+1))-MONTH($C45)))&lt;(Paychecks!$B$5+1)))-IF(((YEAR(Paychecks!$A$5)-YEAR($C45))*12+MONTH(Paychecks!$A$5)-MONTH($C45))&lt;0,0,INT((((YEAR(Paychecks!$A$5)-YEAR($C45))*12+MONTH(Paychecks!$A$5)-MONTH($C45))-1)/(($D45="Monthly")+3*($D45="Quarterly")+12*($D45="Yearly")))+1+(MOD(((YEAR(Paychecks!$A$5)-YEAR($C45))*12+MONTH(Paychecks!$A$5)-MONTH($C45)),(($D45="Monthly")+3*($D45="Quarterly")+12*($D45="Yearly")))=0)*(EDATE($C45,((YEAR(Paychecks!$A$5)-YEAR($C45))*12+MONTH(Paychecks!$A$5)-MONTH($C45)))&lt;Paychecks!$A$5)),($C45&gt;=Paychecks!$A$5)*($C45&lt;=Paychecks!$B$5))))</f>
      </c>
      <c r="O45" s="14">
        <f>IF(OR($A45="",$C45=""),0,IF((7*($D45="Weekly")+14*($D45="Every 2 weeks"))&gt;0,MAX(0,-INT(($C45-(Paychecks!$B$6+1))/(7*($D45="Weekly")+14*($D45="Every 2 weeks")))-MAX(0,-INT(($C45-Paychecks!$A$6)/(7*($D45="Weekly")+14*($D45="Every 2 weeks"))))),IF((($D45="Monthly")+3*($D45="Quarterly")+12*($D45="Yearly"))&gt;0,IF(((YEAR((Paychecks!$B$6+1))-YEAR($C45))*12+MONTH((Paychecks!$B$6+1))-MONTH($C45))&lt;0,0,INT((((YEAR((Paychecks!$B$6+1))-YEAR($C45))*12+MONTH((Paychecks!$B$6+1))-MONTH($C45))-1)/(($D45="Monthly")+3*($D45="Quarterly")+12*($D45="Yearly")))+1+(MOD(((YEAR((Paychecks!$B$6+1))-YEAR($C45))*12+MONTH((Paychecks!$B$6+1))-MONTH($C45)),(($D45="Monthly")+3*($D45="Quarterly")+12*($D45="Yearly")))=0)*(EDATE($C45,((YEAR((Paychecks!$B$6+1))-YEAR($C45))*12+MONTH((Paychecks!$B$6+1))-MONTH($C45)))&lt;(Paychecks!$B$6+1)))-IF(((YEAR(Paychecks!$A$6)-YEAR($C45))*12+MONTH(Paychecks!$A$6)-MONTH($C45))&lt;0,0,INT((((YEAR(Paychecks!$A$6)-YEAR($C45))*12+MONTH(Paychecks!$A$6)-MONTH($C45))-1)/(($D45="Monthly")+3*($D45="Quarterly")+12*($D45="Yearly")))+1+(MOD(((YEAR(Paychecks!$A$6)-YEAR($C45))*12+MONTH(Paychecks!$A$6)-MONTH($C45)),(($D45="Monthly")+3*($D45="Quarterly")+12*($D45="Yearly")))=0)*(EDATE($C45,((YEAR(Paychecks!$A$6)-YEAR($C45))*12+MONTH(Paychecks!$A$6)-MONTH($C45)))&lt;Paychecks!$A$6)),($C45&gt;=Paychecks!$A$6)*($C45&lt;=Paychecks!$B$6))))</f>
      </c>
      <c r="P45" s="14">
        <f>IF(OR($A45="",$C45=""),0,IF((7*($D45="Weekly")+14*($D45="Every 2 weeks"))&gt;0,MAX(0,-INT(($C45-(Paychecks!$B$7+1))/(7*($D45="Weekly")+14*($D45="Every 2 weeks")))-MAX(0,-INT(($C45-Paychecks!$A$7)/(7*($D45="Weekly")+14*($D45="Every 2 weeks"))))),IF((($D45="Monthly")+3*($D45="Quarterly")+12*($D45="Yearly"))&gt;0,IF(((YEAR((Paychecks!$B$7+1))-YEAR($C45))*12+MONTH((Paychecks!$B$7+1))-MONTH($C45))&lt;0,0,INT((((YEAR((Paychecks!$B$7+1))-YEAR($C45))*12+MONTH((Paychecks!$B$7+1))-MONTH($C45))-1)/(($D45="Monthly")+3*($D45="Quarterly")+12*($D45="Yearly")))+1+(MOD(((YEAR((Paychecks!$B$7+1))-YEAR($C45))*12+MONTH((Paychecks!$B$7+1))-MONTH($C45)),(($D45="Monthly")+3*($D45="Quarterly")+12*($D45="Yearly")))=0)*(EDATE($C45,((YEAR((Paychecks!$B$7+1))-YEAR($C45))*12+MONTH((Paychecks!$B$7+1))-MONTH($C45)))&lt;(Paychecks!$B$7+1)))-IF(((YEAR(Paychecks!$A$7)-YEAR($C45))*12+MONTH(Paychecks!$A$7)-MONTH($C45))&lt;0,0,INT((((YEAR(Paychecks!$A$7)-YEAR($C45))*12+MONTH(Paychecks!$A$7)-MONTH($C45))-1)/(($D45="Monthly")+3*($D45="Quarterly")+12*($D45="Yearly")))+1+(MOD(((YEAR(Paychecks!$A$7)-YEAR($C45))*12+MONTH(Paychecks!$A$7)-MONTH($C45)),(($D45="Monthly")+3*($D45="Quarterly")+12*($D45="Yearly")))=0)*(EDATE($C45,((YEAR(Paychecks!$A$7)-YEAR($C45))*12+MONTH(Paychecks!$A$7)-MONTH($C45)))&lt;Paychecks!$A$7)),($C45&gt;=Paychecks!$A$7)*($C45&lt;=Paychecks!$B$7))))</f>
      </c>
      <c r="Q45" s="14">
        <f>IF(OR($A45="",$C45=""),0,IF((7*($D45="Weekly")+14*($D45="Every 2 weeks"))&gt;0,MAX(0,-INT(($C45-(Paychecks!$B$8+1))/(7*($D45="Weekly")+14*($D45="Every 2 weeks")))-MAX(0,-INT(($C45-Paychecks!$A$8)/(7*($D45="Weekly")+14*($D45="Every 2 weeks"))))),IF((($D45="Monthly")+3*($D45="Quarterly")+12*($D45="Yearly"))&gt;0,IF(((YEAR((Paychecks!$B$8+1))-YEAR($C45))*12+MONTH((Paychecks!$B$8+1))-MONTH($C45))&lt;0,0,INT((((YEAR((Paychecks!$B$8+1))-YEAR($C45))*12+MONTH((Paychecks!$B$8+1))-MONTH($C45))-1)/(($D45="Monthly")+3*($D45="Quarterly")+12*($D45="Yearly")))+1+(MOD(((YEAR((Paychecks!$B$8+1))-YEAR($C45))*12+MONTH((Paychecks!$B$8+1))-MONTH($C45)),(($D45="Monthly")+3*($D45="Quarterly")+12*($D45="Yearly")))=0)*(EDATE($C45,((YEAR((Paychecks!$B$8+1))-YEAR($C45))*12+MONTH((Paychecks!$B$8+1))-MONTH($C45)))&lt;(Paychecks!$B$8+1)))-IF(((YEAR(Paychecks!$A$8)-YEAR($C45))*12+MONTH(Paychecks!$A$8)-MONTH($C45))&lt;0,0,INT((((YEAR(Paychecks!$A$8)-YEAR($C45))*12+MONTH(Paychecks!$A$8)-MONTH($C45))-1)/(($D45="Monthly")+3*($D45="Quarterly")+12*($D45="Yearly")))+1+(MOD(((YEAR(Paychecks!$A$8)-YEAR($C45))*12+MONTH(Paychecks!$A$8)-MONTH($C45)),(($D45="Monthly")+3*($D45="Quarterly")+12*($D45="Yearly")))=0)*(EDATE($C45,((YEAR(Paychecks!$A$8)-YEAR($C45))*12+MONTH(Paychecks!$A$8)-MONTH($C45)))&lt;Paychecks!$A$8)),($C45&gt;=Paychecks!$A$8)*($C45&lt;=Paychecks!$B$8))))</f>
      </c>
      <c r="R45" s="14">
        <f>IF(OR($A45="",$C45=""),0,IF((7*($D45="Weekly")+14*($D45="Every 2 weeks"))&gt;0,MAX(0,-INT(($C45-(Paychecks!$B$9+1))/(7*($D45="Weekly")+14*($D45="Every 2 weeks")))-MAX(0,-INT(($C45-Paychecks!$A$9)/(7*($D45="Weekly")+14*($D45="Every 2 weeks"))))),IF((($D45="Monthly")+3*($D45="Quarterly")+12*($D45="Yearly"))&gt;0,IF(((YEAR((Paychecks!$B$9+1))-YEAR($C45))*12+MONTH((Paychecks!$B$9+1))-MONTH($C45))&lt;0,0,INT((((YEAR((Paychecks!$B$9+1))-YEAR($C45))*12+MONTH((Paychecks!$B$9+1))-MONTH($C45))-1)/(($D45="Monthly")+3*($D45="Quarterly")+12*($D45="Yearly")))+1+(MOD(((YEAR((Paychecks!$B$9+1))-YEAR($C45))*12+MONTH((Paychecks!$B$9+1))-MONTH($C45)),(($D45="Monthly")+3*($D45="Quarterly")+12*($D45="Yearly")))=0)*(EDATE($C45,((YEAR((Paychecks!$B$9+1))-YEAR($C45))*12+MONTH((Paychecks!$B$9+1))-MONTH($C45)))&lt;(Paychecks!$B$9+1)))-IF(((YEAR(Paychecks!$A$9)-YEAR($C45))*12+MONTH(Paychecks!$A$9)-MONTH($C45))&lt;0,0,INT((((YEAR(Paychecks!$A$9)-YEAR($C45))*12+MONTH(Paychecks!$A$9)-MONTH($C45))-1)/(($D45="Monthly")+3*($D45="Quarterly")+12*($D45="Yearly")))+1+(MOD(((YEAR(Paychecks!$A$9)-YEAR($C45))*12+MONTH(Paychecks!$A$9)-MONTH($C45)),(($D45="Monthly")+3*($D45="Quarterly")+12*($D45="Yearly")))=0)*(EDATE($C45,((YEAR(Paychecks!$A$9)-YEAR($C45))*12+MONTH(Paychecks!$A$9)-MONTH($C45)))&lt;Paychecks!$A$9)),($C45&gt;=Paychecks!$A$9)*($C45&lt;=Paychecks!$B$9))))</f>
      </c>
    </row>
    <row r="46" spans="1:18" x14ac:dyDescent="0.25">
      <c r="A46" s="2"/>
      <c r="B46" s="11"/>
      <c r="C46" s="9"/>
      <c r="D46" s="2"/>
      <c r="E46" s="2"/>
      <c r="F46" s="2"/>
      <c r="G46" s="2">
        <f>IF(A46="","",IF(F46="Yes","Paid",IF(C46&lt;TODAY(),"Overdue",IF(C46-TODAY()&lt;=HeadsUp,"Due soon",IF(E46="Yes","Autopay","Upcoming")))))</f>
      </c>
      <c r="H46" s="2">
        <f>IF(OR(A46="",F46="Yes"),"",C46-TODAY())</f>
      </c>
      <c r="I46" s="9">
        <f>IF(OR(A46="",C46=""),"",IF(OR(C46&lt;Paychecks!$A$2,C46&gt;Paychecks!$B$9),"",INDEX(Paychecks!$A$2:$A$9,MATCH(C46,Paychecks!$A$2:$A$9,1))))</f>
      </c>
      <c r="J46" s="2"/>
      <c r="K46" s="14">
        <f>IF(OR($A46="",$C46=""),0,IF((7*($D46="Weekly")+14*($D46="Every 2 weeks"))&gt;0,MAX(0,-INT(($C46-(Paychecks!$B$2+1))/(7*($D46="Weekly")+14*($D46="Every 2 weeks")))-MAX(0,-INT(($C46-Paychecks!$A$2)/(7*($D46="Weekly")+14*($D46="Every 2 weeks"))))),IF((($D46="Monthly")+3*($D46="Quarterly")+12*($D46="Yearly"))&gt;0,IF(((YEAR((Paychecks!$B$2+1))-YEAR($C46))*12+MONTH((Paychecks!$B$2+1))-MONTH($C46))&lt;0,0,INT((((YEAR((Paychecks!$B$2+1))-YEAR($C46))*12+MONTH((Paychecks!$B$2+1))-MONTH($C46))-1)/(($D46="Monthly")+3*($D46="Quarterly")+12*($D46="Yearly")))+1+(MOD(((YEAR((Paychecks!$B$2+1))-YEAR($C46))*12+MONTH((Paychecks!$B$2+1))-MONTH($C46)),(($D46="Monthly")+3*($D46="Quarterly")+12*($D46="Yearly")))=0)*(EDATE($C46,((YEAR((Paychecks!$B$2+1))-YEAR($C46))*12+MONTH((Paychecks!$B$2+1))-MONTH($C46)))&lt;(Paychecks!$B$2+1)))-IF(((YEAR(Paychecks!$A$2)-YEAR($C46))*12+MONTH(Paychecks!$A$2)-MONTH($C46))&lt;0,0,INT((((YEAR(Paychecks!$A$2)-YEAR($C46))*12+MONTH(Paychecks!$A$2)-MONTH($C46))-1)/(($D46="Monthly")+3*($D46="Quarterly")+12*($D46="Yearly")))+1+(MOD(((YEAR(Paychecks!$A$2)-YEAR($C46))*12+MONTH(Paychecks!$A$2)-MONTH($C46)),(($D46="Monthly")+3*($D46="Quarterly")+12*($D46="Yearly")))=0)*(EDATE($C46,((YEAR(Paychecks!$A$2)-YEAR($C46))*12+MONTH(Paychecks!$A$2)-MONTH($C46)))&lt;Paychecks!$A$2)),($C46&gt;=Paychecks!$A$2)*($C46&lt;=Paychecks!$B$2))))</f>
      </c>
      <c r="L46" s="14">
        <f>IF(OR($A46="",$C46=""),0,IF((7*($D46="Weekly")+14*($D46="Every 2 weeks"))&gt;0,MAX(0,-INT(($C46-(Paychecks!$B$3+1))/(7*($D46="Weekly")+14*($D46="Every 2 weeks")))-MAX(0,-INT(($C46-Paychecks!$A$3)/(7*($D46="Weekly")+14*($D46="Every 2 weeks"))))),IF((($D46="Monthly")+3*($D46="Quarterly")+12*($D46="Yearly"))&gt;0,IF(((YEAR((Paychecks!$B$3+1))-YEAR($C46))*12+MONTH((Paychecks!$B$3+1))-MONTH($C46))&lt;0,0,INT((((YEAR((Paychecks!$B$3+1))-YEAR($C46))*12+MONTH((Paychecks!$B$3+1))-MONTH($C46))-1)/(($D46="Monthly")+3*($D46="Quarterly")+12*($D46="Yearly")))+1+(MOD(((YEAR((Paychecks!$B$3+1))-YEAR($C46))*12+MONTH((Paychecks!$B$3+1))-MONTH($C46)),(($D46="Monthly")+3*($D46="Quarterly")+12*($D46="Yearly")))=0)*(EDATE($C46,((YEAR((Paychecks!$B$3+1))-YEAR($C46))*12+MONTH((Paychecks!$B$3+1))-MONTH($C46)))&lt;(Paychecks!$B$3+1)))-IF(((YEAR(Paychecks!$A$3)-YEAR($C46))*12+MONTH(Paychecks!$A$3)-MONTH($C46))&lt;0,0,INT((((YEAR(Paychecks!$A$3)-YEAR($C46))*12+MONTH(Paychecks!$A$3)-MONTH($C46))-1)/(($D46="Monthly")+3*($D46="Quarterly")+12*($D46="Yearly")))+1+(MOD(((YEAR(Paychecks!$A$3)-YEAR($C46))*12+MONTH(Paychecks!$A$3)-MONTH($C46)),(($D46="Monthly")+3*($D46="Quarterly")+12*($D46="Yearly")))=0)*(EDATE($C46,((YEAR(Paychecks!$A$3)-YEAR($C46))*12+MONTH(Paychecks!$A$3)-MONTH($C46)))&lt;Paychecks!$A$3)),($C46&gt;=Paychecks!$A$3)*($C46&lt;=Paychecks!$B$3))))</f>
      </c>
      <c r="M46" s="14">
        <f>IF(OR($A46="",$C46=""),0,IF((7*($D46="Weekly")+14*($D46="Every 2 weeks"))&gt;0,MAX(0,-INT(($C46-(Paychecks!$B$4+1))/(7*($D46="Weekly")+14*($D46="Every 2 weeks")))-MAX(0,-INT(($C46-Paychecks!$A$4)/(7*($D46="Weekly")+14*($D46="Every 2 weeks"))))),IF((($D46="Monthly")+3*($D46="Quarterly")+12*($D46="Yearly"))&gt;0,IF(((YEAR((Paychecks!$B$4+1))-YEAR($C46))*12+MONTH((Paychecks!$B$4+1))-MONTH($C46))&lt;0,0,INT((((YEAR((Paychecks!$B$4+1))-YEAR($C46))*12+MONTH((Paychecks!$B$4+1))-MONTH($C46))-1)/(($D46="Monthly")+3*($D46="Quarterly")+12*($D46="Yearly")))+1+(MOD(((YEAR((Paychecks!$B$4+1))-YEAR($C46))*12+MONTH((Paychecks!$B$4+1))-MONTH($C46)),(($D46="Monthly")+3*($D46="Quarterly")+12*($D46="Yearly")))=0)*(EDATE($C46,((YEAR((Paychecks!$B$4+1))-YEAR($C46))*12+MONTH((Paychecks!$B$4+1))-MONTH($C46)))&lt;(Paychecks!$B$4+1)))-IF(((YEAR(Paychecks!$A$4)-YEAR($C46))*12+MONTH(Paychecks!$A$4)-MONTH($C46))&lt;0,0,INT((((YEAR(Paychecks!$A$4)-YEAR($C46))*12+MONTH(Paychecks!$A$4)-MONTH($C46))-1)/(($D46="Monthly")+3*($D46="Quarterly")+12*($D46="Yearly")))+1+(MOD(((YEAR(Paychecks!$A$4)-YEAR($C46))*12+MONTH(Paychecks!$A$4)-MONTH($C46)),(($D46="Monthly")+3*($D46="Quarterly")+12*($D46="Yearly")))=0)*(EDATE($C46,((YEAR(Paychecks!$A$4)-YEAR($C46))*12+MONTH(Paychecks!$A$4)-MONTH($C46)))&lt;Paychecks!$A$4)),($C46&gt;=Paychecks!$A$4)*($C46&lt;=Paychecks!$B$4))))</f>
      </c>
      <c r="N46" s="14">
        <f>IF(OR($A46="",$C46=""),0,IF((7*($D46="Weekly")+14*($D46="Every 2 weeks"))&gt;0,MAX(0,-INT(($C46-(Paychecks!$B$5+1))/(7*($D46="Weekly")+14*($D46="Every 2 weeks")))-MAX(0,-INT(($C46-Paychecks!$A$5)/(7*($D46="Weekly")+14*($D46="Every 2 weeks"))))),IF((($D46="Monthly")+3*($D46="Quarterly")+12*($D46="Yearly"))&gt;0,IF(((YEAR((Paychecks!$B$5+1))-YEAR($C46))*12+MONTH((Paychecks!$B$5+1))-MONTH($C46))&lt;0,0,INT((((YEAR((Paychecks!$B$5+1))-YEAR($C46))*12+MONTH((Paychecks!$B$5+1))-MONTH($C46))-1)/(($D46="Monthly")+3*($D46="Quarterly")+12*($D46="Yearly")))+1+(MOD(((YEAR((Paychecks!$B$5+1))-YEAR($C46))*12+MONTH((Paychecks!$B$5+1))-MONTH($C46)),(($D46="Monthly")+3*($D46="Quarterly")+12*($D46="Yearly")))=0)*(EDATE($C46,((YEAR((Paychecks!$B$5+1))-YEAR($C46))*12+MONTH((Paychecks!$B$5+1))-MONTH($C46)))&lt;(Paychecks!$B$5+1)))-IF(((YEAR(Paychecks!$A$5)-YEAR($C46))*12+MONTH(Paychecks!$A$5)-MONTH($C46))&lt;0,0,INT((((YEAR(Paychecks!$A$5)-YEAR($C46))*12+MONTH(Paychecks!$A$5)-MONTH($C46))-1)/(($D46="Monthly")+3*($D46="Quarterly")+12*($D46="Yearly")))+1+(MOD(((YEAR(Paychecks!$A$5)-YEAR($C46))*12+MONTH(Paychecks!$A$5)-MONTH($C46)),(($D46="Monthly")+3*($D46="Quarterly")+12*($D46="Yearly")))=0)*(EDATE($C46,((YEAR(Paychecks!$A$5)-YEAR($C46))*12+MONTH(Paychecks!$A$5)-MONTH($C46)))&lt;Paychecks!$A$5)),($C46&gt;=Paychecks!$A$5)*($C46&lt;=Paychecks!$B$5))))</f>
      </c>
      <c r="O46" s="14">
        <f>IF(OR($A46="",$C46=""),0,IF((7*($D46="Weekly")+14*($D46="Every 2 weeks"))&gt;0,MAX(0,-INT(($C46-(Paychecks!$B$6+1))/(7*($D46="Weekly")+14*($D46="Every 2 weeks")))-MAX(0,-INT(($C46-Paychecks!$A$6)/(7*($D46="Weekly")+14*($D46="Every 2 weeks"))))),IF((($D46="Monthly")+3*($D46="Quarterly")+12*($D46="Yearly"))&gt;0,IF(((YEAR((Paychecks!$B$6+1))-YEAR($C46))*12+MONTH((Paychecks!$B$6+1))-MONTH($C46))&lt;0,0,INT((((YEAR((Paychecks!$B$6+1))-YEAR($C46))*12+MONTH((Paychecks!$B$6+1))-MONTH($C46))-1)/(($D46="Monthly")+3*($D46="Quarterly")+12*($D46="Yearly")))+1+(MOD(((YEAR((Paychecks!$B$6+1))-YEAR($C46))*12+MONTH((Paychecks!$B$6+1))-MONTH($C46)),(($D46="Monthly")+3*($D46="Quarterly")+12*($D46="Yearly")))=0)*(EDATE($C46,((YEAR((Paychecks!$B$6+1))-YEAR($C46))*12+MONTH((Paychecks!$B$6+1))-MONTH($C46)))&lt;(Paychecks!$B$6+1)))-IF(((YEAR(Paychecks!$A$6)-YEAR($C46))*12+MONTH(Paychecks!$A$6)-MONTH($C46))&lt;0,0,INT((((YEAR(Paychecks!$A$6)-YEAR($C46))*12+MONTH(Paychecks!$A$6)-MONTH($C46))-1)/(($D46="Monthly")+3*($D46="Quarterly")+12*($D46="Yearly")))+1+(MOD(((YEAR(Paychecks!$A$6)-YEAR($C46))*12+MONTH(Paychecks!$A$6)-MONTH($C46)),(($D46="Monthly")+3*($D46="Quarterly")+12*($D46="Yearly")))=0)*(EDATE($C46,((YEAR(Paychecks!$A$6)-YEAR($C46))*12+MONTH(Paychecks!$A$6)-MONTH($C46)))&lt;Paychecks!$A$6)),($C46&gt;=Paychecks!$A$6)*($C46&lt;=Paychecks!$B$6))))</f>
      </c>
      <c r="P46" s="14">
        <f>IF(OR($A46="",$C46=""),0,IF((7*($D46="Weekly")+14*($D46="Every 2 weeks"))&gt;0,MAX(0,-INT(($C46-(Paychecks!$B$7+1))/(7*($D46="Weekly")+14*($D46="Every 2 weeks")))-MAX(0,-INT(($C46-Paychecks!$A$7)/(7*($D46="Weekly")+14*($D46="Every 2 weeks"))))),IF((($D46="Monthly")+3*($D46="Quarterly")+12*($D46="Yearly"))&gt;0,IF(((YEAR((Paychecks!$B$7+1))-YEAR($C46))*12+MONTH((Paychecks!$B$7+1))-MONTH($C46))&lt;0,0,INT((((YEAR((Paychecks!$B$7+1))-YEAR($C46))*12+MONTH((Paychecks!$B$7+1))-MONTH($C46))-1)/(($D46="Monthly")+3*($D46="Quarterly")+12*($D46="Yearly")))+1+(MOD(((YEAR((Paychecks!$B$7+1))-YEAR($C46))*12+MONTH((Paychecks!$B$7+1))-MONTH($C46)),(($D46="Monthly")+3*($D46="Quarterly")+12*($D46="Yearly")))=0)*(EDATE($C46,((YEAR((Paychecks!$B$7+1))-YEAR($C46))*12+MONTH((Paychecks!$B$7+1))-MONTH($C46)))&lt;(Paychecks!$B$7+1)))-IF(((YEAR(Paychecks!$A$7)-YEAR($C46))*12+MONTH(Paychecks!$A$7)-MONTH($C46))&lt;0,0,INT((((YEAR(Paychecks!$A$7)-YEAR($C46))*12+MONTH(Paychecks!$A$7)-MONTH($C46))-1)/(($D46="Monthly")+3*($D46="Quarterly")+12*($D46="Yearly")))+1+(MOD(((YEAR(Paychecks!$A$7)-YEAR($C46))*12+MONTH(Paychecks!$A$7)-MONTH($C46)),(($D46="Monthly")+3*($D46="Quarterly")+12*($D46="Yearly")))=0)*(EDATE($C46,((YEAR(Paychecks!$A$7)-YEAR($C46))*12+MONTH(Paychecks!$A$7)-MONTH($C46)))&lt;Paychecks!$A$7)),($C46&gt;=Paychecks!$A$7)*($C46&lt;=Paychecks!$B$7))))</f>
      </c>
      <c r="Q46" s="14">
        <f>IF(OR($A46="",$C46=""),0,IF((7*($D46="Weekly")+14*($D46="Every 2 weeks"))&gt;0,MAX(0,-INT(($C46-(Paychecks!$B$8+1))/(7*($D46="Weekly")+14*($D46="Every 2 weeks")))-MAX(0,-INT(($C46-Paychecks!$A$8)/(7*($D46="Weekly")+14*($D46="Every 2 weeks"))))),IF((($D46="Monthly")+3*($D46="Quarterly")+12*($D46="Yearly"))&gt;0,IF(((YEAR((Paychecks!$B$8+1))-YEAR($C46))*12+MONTH((Paychecks!$B$8+1))-MONTH($C46))&lt;0,0,INT((((YEAR((Paychecks!$B$8+1))-YEAR($C46))*12+MONTH((Paychecks!$B$8+1))-MONTH($C46))-1)/(($D46="Monthly")+3*($D46="Quarterly")+12*($D46="Yearly")))+1+(MOD(((YEAR((Paychecks!$B$8+1))-YEAR($C46))*12+MONTH((Paychecks!$B$8+1))-MONTH($C46)),(($D46="Monthly")+3*($D46="Quarterly")+12*($D46="Yearly")))=0)*(EDATE($C46,((YEAR((Paychecks!$B$8+1))-YEAR($C46))*12+MONTH((Paychecks!$B$8+1))-MONTH($C46)))&lt;(Paychecks!$B$8+1)))-IF(((YEAR(Paychecks!$A$8)-YEAR($C46))*12+MONTH(Paychecks!$A$8)-MONTH($C46))&lt;0,0,INT((((YEAR(Paychecks!$A$8)-YEAR($C46))*12+MONTH(Paychecks!$A$8)-MONTH($C46))-1)/(($D46="Monthly")+3*($D46="Quarterly")+12*($D46="Yearly")))+1+(MOD(((YEAR(Paychecks!$A$8)-YEAR($C46))*12+MONTH(Paychecks!$A$8)-MONTH($C46)),(($D46="Monthly")+3*($D46="Quarterly")+12*($D46="Yearly")))=0)*(EDATE($C46,((YEAR(Paychecks!$A$8)-YEAR($C46))*12+MONTH(Paychecks!$A$8)-MONTH($C46)))&lt;Paychecks!$A$8)),($C46&gt;=Paychecks!$A$8)*($C46&lt;=Paychecks!$B$8))))</f>
      </c>
      <c r="R46" s="14">
        <f>IF(OR($A46="",$C46=""),0,IF((7*($D46="Weekly")+14*($D46="Every 2 weeks"))&gt;0,MAX(0,-INT(($C46-(Paychecks!$B$9+1))/(7*($D46="Weekly")+14*($D46="Every 2 weeks")))-MAX(0,-INT(($C46-Paychecks!$A$9)/(7*($D46="Weekly")+14*($D46="Every 2 weeks"))))),IF((($D46="Monthly")+3*($D46="Quarterly")+12*($D46="Yearly"))&gt;0,IF(((YEAR((Paychecks!$B$9+1))-YEAR($C46))*12+MONTH((Paychecks!$B$9+1))-MONTH($C46))&lt;0,0,INT((((YEAR((Paychecks!$B$9+1))-YEAR($C46))*12+MONTH((Paychecks!$B$9+1))-MONTH($C46))-1)/(($D46="Monthly")+3*($D46="Quarterly")+12*($D46="Yearly")))+1+(MOD(((YEAR((Paychecks!$B$9+1))-YEAR($C46))*12+MONTH((Paychecks!$B$9+1))-MONTH($C46)),(($D46="Monthly")+3*($D46="Quarterly")+12*($D46="Yearly")))=0)*(EDATE($C46,((YEAR((Paychecks!$B$9+1))-YEAR($C46))*12+MONTH((Paychecks!$B$9+1))-MONTH($C46)))&lt;(Paychecks!$B$9+1)))-IF(((YEAR(Paychecks!$A$9)-YEAR($C46))*12+MONTH(Paychecks!$A$9)-MONTH($C46))&lt;0,0,INT((((YEAR(Paychecks!$A$9)-YEAR($C46))*12+MONTH(Paychecks!$A$9)-MONTH($C46))-1)/(($D46="Monthly")+3*($D46="Quarterly")+12*($D46="Yearly")))+1+(MOD(((YEAR(Paychecks!$A$9)-YEAR($C46))*12+MONTH(Paychecks!$A$9)-MONTH($C46)),(($D46="Monthly")+3*($D46="Quarterly")+12*($D46="Yearly")))=0)*(EDATE($C46,((YEAR(Paychecks!$A$9)-YEAR($C46))*12+MONTH(Paychecks!$A$9)-MONTH($C46)))&lt;Paychecks!$A$9)),($C46&gt;=Paychecks!$A$9)*($C46&lt;=Paychecks!$B$9))))</f>
      </c>
    </row>
    <row r="47" spans="1:18" x14ac:dyDescent="0.25">
      <c r="A47" s="2"/>
      <c r="B47" s="11"/>
      <c r="C47" s="9"/>
      <c r="D47" s="2"/>
      <c r="E47" s="2"/>
      <c r="F47" s="2"/>
      <c r="G47" s="2">
        <f>IF(A47="","",IF(F47="Yes","Paid",IF(C47&lt;TODAY(),"Overdue",IF(C47-TODAY()&lt;=HeadsUp,"Due soon",IF(E47="Yes","Autopay","Upcoming")))))</f>
      </c>
      <c r="H47" s="2">
        <f>IF(OR(A47="",F47="Yes"),"",C47-TODAY())</f>
      </c>
      <c r="I47" s="9">
        <f>IF(OR(A47="",C47=""),"",IF(OR(C47&lt;Paychecks!$A$2,C47&gt;Paychecks!$B$9),"",INDEX(Paychecks!$A$2:$A$9,MATCH(C47,Paychecks!$A$2:$A$9,1))))</f>
      </c>
      <c r="J47" s="2"/>
      <c r="K47" s="14">
        <f>IF(OR($A47="",$C47=""),0,IF((7*($D47="Weekly")+14*($D47="Every 2 weeks"))&gt;0,MAX(0,-INT(($C47-(Paychecks!$B$2+1))/(7*($D47="Weekly")+14*($D47="Every 2 weeks")))-MAX(0,-INT(($C47-Paychecks!$A$2)/(7*($D47="Weekly")+14*($D47="Every 2 weeks"))))),IF((($D47="Monthly")+3*($D47="Quarterly")+12*($D47="Yearly"))&gt;0,IF(((YEAR((Paychecks!$B$2+1))-YEAR($C47))*12+MONTH((Paychecks!$B$2+1))-MONTH($C47))&lt;0,0,INT((((YEAR((Paychecks!$B$2+1))-YEAR($C47))*12+MONTH((Paychecks!$B$2+1))-MONTH($C47))-1)/(($D47="Monthly")+3*($D47="Quarterly")+12*($D47="Yearly")))+1+(MOD(((YEAR((Paychecks!$B$2+1))-YEAR($C47))*12+MONTH((Paychecks!$B$2+1))-MONTH($C47)),(($D47="Monthly")+3*($D47="Quarterly")+12*($D47="Yearly")))=0)*(EDATE($C47,((YEAR((Paychecks!$B$2+1))-YEAR($C47))*12+MONTH((Paychecks!$B$2+1))-MONTH($C47)))&lt;(Paychecks!$B$2+1)))-IF(((YEAR(Paychecks!$A$2)-YEAR($C47))*12+MONTH(Paychecks!$A$2)-MONTH($C47))&lt;0,0,INT((((YEAR(Paychecks!$A$2)-YEAR($C47))*12+MONTH(Paychecks!$A$2)-MONTH($C47))-1)/(($D47="Monthly")+3*($D47="Quarterly")+12*($D47="Yearly")))+1+(MOD(((YEAR(Paychecks!$A$2)-YEAR($C47))*12+MONTH(Paychecks!$A$2)-MONTH($C47)),(($D47="Monthly")+3*($D47="Quarterly")+12*($D47="Yearly")))=0)*(EDATE($C47,((YEAR(Paychecks!$A$2)-YEAR($C47))*12+MONTH(Paychecks!$A$2)-MONTH($C47)))&lt;Paychecks!$A$2)),($C47&gt;=Paychecks!$A$2)*($C47&lt;=Paychecks!$B$2))))</f>
      </c>
      <c r="L47" s="14">
        <f>IF(OR($A47="",$C47=""),0,IF((7*($D47="Weekly")+14*($D47="Every 2 weeks"))&gt;0,MAX(0,-INT(($C47-(Paychecks!$B$3+1))/(7*($D47="Weekly")+14*($D47="Every 2 weeks")))-MAX(0,-INT(($C47-Paychecks!$A$3)/(7*($D47="Weekly")+14*($D47="Every 2 weeks"))))),IF((($D47="Monthly")+3*($D47="Quarterly")+12*($D47="Yearly"))&gt;0,IF(((YEAR((Paychecks!$B$3+1))-YEAR($C47))*12+MONTH((Paychecks!$B$3+1))-MONTH($C47))&lt;0,0,INT((((YEAR((Paychecks!$B$3+1))-YEAR($C47))*12+MONTH((Paychecks!$B$3+1))-MONTH($C47))-1)/(($D47="Monthly")+3*($D47="Quarterly")+12*($D47="Yearly")))+1+(MOD(((YEAR((Paychecks!$B$3+1))-YEAR($C47))*12+MONTH((Paychecks!$B$3+1))-MONTH($C47)),(($D47="Monthly")+3*($D47="Quarterly")+12*($D47="Yearly")))=0)*(EDATE($C47,((YEAR((Paychecks!$B$3+1))-YEAR($C47))*12+MONTH((Paychecks!$B$3+1))-MONTH($C47)))&lt;(Paychecks!$B$3+1)))-IF(((YEAR(Paychecks!$A$3)-YEAR($C47))*12+MONTH(Paychecks!$A$3)-MONTH($C47))&lt;0,0,INT((((YEAR(Paychecks!$A$3)-YEAR($C47))*12+MONTH(Paychecks!$A$3)-MONTH($C47))-1)/(($D47="Monthly")+3*($D47="Quarterly")+12*($D47="Yearly")))+1+(MOD(((YEAR(Paychecks!$A$3)-YEAR($C47))*12+MONTH(Paychecks!$A$3)-MONTH($C47)),(($D47="Monthly")+3*($D47="Quarterly")+12*($D47="Yearly")))=0)*(EDATE($C47,((YEAR(Paychecks!$A$3)-YEAR($C47))*12+MONTH(Paychecks!$A$3)-MONTH($C47)))&lt;Paychecks!$A$3)),($C47&gt;=Paychecks!$A$3)*($C47&lt;=Paychecks!$B$3))))</f>
      </c>
      <c r="M47" s="14">
        <f>IF(OR($A47="",$C47=""),0,IF((7*($D47="Weekly")+14*($D47="Every 2 weeks"))&gt;0,MAX(0,-INT(($C47-(Paychecks!$B$4+1))/(7*($D47="Weekly")+14*($D47="Every 2 weeks")))-MAX(0,-INT(($C47-Paychecks!$A$4)/(7*($D47="Weekly")+14*($D47="Every 2 weeks"))))),IF((($D47="Monthly")+3*($D47="Quarterly")+12*($D47="Yearly"))&gt;0,IF(((YEAR((Paychecks!$B$4+1))-YEAR($C47))*12+MONTH((Paychecks!$B$4+1))-MONTH($C47))&lt;0,0,INT((((YEAR((Paychecks!$B$4+1))-YEAR($C47))*12+MONTH((Paychecks!$B$4+1))-MONTH($C47))-1)/(($D47="Monthly")+3*($D47="Quarterly")+12*($D47="Yearly")))+1+(MOD(((YEAR((Paychecks!$B$4+1))-YEAR($C47))*12+MONTH((Paychecks!$B$4+1))-MONTH($C47)),(($D47="Monthly")+3*($D47="Quarterly")+12*($D47="Yearly")))=0)*(EDATE($C47,((YEAR((Paychecks!$B$4+1))-YEAR($C47))*12+MONTH((Paychecks!$B$4+1))-MONTH($C47)))&lt;(Paychecks!$B$4+1)))-IF(((YEAR(Paychecks!$A$4)-YEAR($C47))*12+MONTH(Paychecks!$A$4)-MONTH($C47))&lt;0,0,INT((((YEAR(Paychecks!$A$4)-YEAR($C47))*12+MONTH(Paychecks!$A$4)-MONTH($C47))-1)/(($D47="Monthly")+3*($D47="Quarterly")+12*($D47="Yearly")))+1+(MOD(((YEAR(Paychecks!$A$4)-YEAR($C47))*12+MONTH(Paychecks!$A$4)-MONTH($C47)),(($D47="Monthly")+3*($D47="Quarterly")+12*($D47="Yearly")))=0)*(EDATE($C47,((YEAR(Paychecks!$A$4)-YEAR($C47))*12+MONTH(Paychecks!$A$4)-MONTH($C47)))&lt;Paychecks!$A$4)),($C47&gt;=Paychecks!$A$4)*($C47&lt;=Paychecks!$B$4))))</f>
      </c>
      <c r="N47" s="14">
        <f>IF(OR($A47="",$C47=""),0,IF((7*($D47="Weekly")+14*($D47="Every 2 weeks"))&gt;0,MAX(0,-INT(($C47-(Paychecks!$B$5+1))/(7*($D47="Weekly")+14*($D47="Every 2 weeks")))-MAX(0,-INT(($C47-Paychecks!$A$5)/(7*($D47="Weekly")+14*($D47="Every 2 weeks"))))),IF((($D47="Monthly")+3*($D47="Quarterly")+12*($D47="Yearly"))&gt;0,IF(((YEAR((Paychecks!$B$5+1))-YEAR($C47))*12+MONTH((Paychecks!$B$5+1))-MONTH($C47))&lt;0,0,INT((((YEAR((Paychecks!$B$5+1))-YEAR($C47))*12+MONTH((Paychecks!$B$5+1))-MONTH($C47))-1)/(($D47="Monthly")+3*($D47="Quarterly")+12*($D47="Yearly")))+1+(MOD(((YEAR((Paychecks!$B$5+1))-YEAR($C47))*12+MONTH((Paychecks!$B$5+1))-MONTH($C47)),(($D47="Monthly")+3*($D47="Quarterly")+12*($D47="Yearly")))=0)*(EDATE($C47,((YEAR((Paychecks!$B$5+1))-YEAR($C47))*12+MONTH((Paychecks!$B$5+1))-MONTH($C47)))&lt;(Paychecks!$B$5+1)))-IF(((YEAR(Paychecks!$A$5)-YEAR($C47))*12+MONTH(Paychecks!$A$5)-MONTH($C47))&lt;0,0,INT((((YEAR(Paychecks!$A$5)-YEAR($C47))*12+MONTH(Paychecks!$A$5)-MONTH($C47))-1)/(($D47="Monthly")+3*($D47="Quarterly")+12*($D47="Yearly")))+1+(MOD(((YEAR(Paychecks!$A$5)-YEAR($C47))*12+MONTH(Paychecks!$A$5)-MONTH($C47)),(($D47="Monthly")+3*($D47="Quarterly")+12*($D47="Yearly")))=0)*(EDATE($C47,((YEAR(Paychecks!$A$5)-YEAR($C47))*12+MONTH(Paychecks!$A$5)-MONTH($C47)))&lt;Paychecks!$A$5)),($C47&gt;=Paychecks!$A$5)*($C47&lt;=Paychecks!$B$5))))</f>
      </c>
      <c r="O47" s="14">
        <f>IF(OR($A47="",$C47=""),0,IF((7*($D47="Weekly")+14*($D47="Every 2 weeks"))&gt;0,MAX(0,-INT(($C47-(Paychecks!$B$6+1))/(7*($D47="Weekly")+14*($D47="Every 2 weeks")))-MAX(0,-INT(($C47-Paychecks!$A$6)/(7*($D47="Weekly")+14*($D47="Every 2 weeks"))))),IF((($D47="Monthly")+3*($D47="Quarterly")+12*($D47="Yearly"))&gt;0,IF(((YEAR((Paychecks!$B$6+1))-YEAR($C47))*12+MONTH((Paychecks!$B$6+1))-MONTH($C47))&lt;0,0,INT((((YEAR((Paychecks!$B$6+1))-YEAR($C47))*12+MONTH((Paychecks!$B$6+1))-MONTH($C47))-1)/(($D47="Monthly")+3*($D47="Quarterly")+12*($D47="Yearly")))+1+(MOD(((YEAR((Paychecks!$B$6+1))-YEAR($C47))*12+MONTH((Paychecks!$B$6+1))-MONTH($C47)),(($D47="Monthly")+3*($D47="Quarterly")+12*($D47="Yearly")))=0)*(EDATE($C47,((YEAR((Paychecks!$B$6+1))-YEAR($C47))*12+MONTH((Paychecks!$B$6+1))-MONTH($C47)))&lt;(Paychecks!$B$6+1)))-IF(((YEAR(Paychecks!$A$6)-YEAR($C47))*12+MONTH(Paychecks!$A$6)-MONTH($C47))&lt;0,0,INT((((YEAR(Paychecks!$A$6)-YEAR($C47))*12+MONTH(Paychecks!$A$6)-MONTH($C47))-1)/(($D47="Monthly")+3*($D47="Quarterly")+12*($D47="Yearly")))+1+(MOD(((YEAR(Paychecks!$A$6)-YEAR($C47))*12+MONTH(Paychecks!$A$6)-MONTH($C47)),(($D47="Monthly")+3*($D47="Quarterly")+12*($D47="Yearly")))=0)*(EDATE($C47,((YEAR(Paychecks!$A$6)-YEAR($C47))*12+MONTH(Paychecks!$A$6)-MONTH($C47)))&lt;Paychecks!$A$6)),($C47&gt;=Paychecks!$A$6)*($C47&lt;=Paychecks!$B$6))))</f>
      </c>
      <c r="P47" s="14">
        <f>IF(OR($A47="",$C47=""),0,IF((7*($D47="Weekly")+14*($D47="Every 2 weeks"))&gt;0,MAX(0,-INT(($C47-(Paychecks!$B$7+1))/(7*($D47="Weekly")+14*($D47="Every 2 weeks")))-MAX(0,-INT(($C47-Paychecks!$A$7)/(7*($D47="Weekly")+14*($D47="Every 2 weeks"))))),IF((($D47="Monthly")+3*($D47="Quarterly")+12*($D47="Yearly"))&gt;0,IF(((YEAR((Paychecks!$B$7+1))-YEAR($C47))*12+MONTH((Paychecks!$B$7+1))-MONTH($C47))&lt;0,0,INT((((YEAR((Paychecks!$B$7+1))-YEAR($C47))*12+MONTH((Paychecks!$B$7+1))-MONTH($C47))-1)/(($D47="Monthly")+3*($D47="Quarterly")+12*($D47="Yearly")))+1+(MOD(((YEAR((Paychecks!$B$7+1))-YEAR($C47))*12+MONTH((Paychecks!$B$7+1))-MONTH($C47)),(($D47="Monthly")+3*($D47="Quarterly")+12*($D47="Yearly")))=0)*(EDATE($C47,((YEAR((Paychecks!$B$7+1))-YEAR($C47))*12+MONTH((Paychecks!$B$7+1))-MONTH($C47)))&lt;(Paychecks!$B$7+1)))-IF(((YEAR(Paychecks!$A$7)-YEAR($C47))*12+MONTH(Paychecks!$A$7)-MONTH($C47))&lt;0,0,INT((((YEAR(Paychecks!$A$7)-YEAR($C47))*12+MONTH(Paychecks!$A$7)-MONTH($C47))-1)/(($D47="Monthly")+3*($D47="Quarterly")+12*($D47="Yearly")))+1+(MOD(((YEAR(Paychecks!$A$7)-YEAR($C47))*12+MONTH(Paychecks!$A$7)-MONTH($C47)),(($D47="Monthly")+3*($D47="Quarterly")+12*($D47="Yearly")))=0)*(EDATE($C47,((YEAR(Paychecks!$A$7)-YEAR($C47))*12+MONTH(Paychecks!$A$7)-MONTH($C47)))&lt;Paychecks!$A$7)),($C47&gt;=Paychecks!$A$7)*($C47&lt;=Paychecks!$B$7))))</f>
      </c>
      <c r="Q47" s="14">
        <f>IF(OR($A47="",$C47=""),0,IF((7*($D47="Weekly")+14*($D47="Every 2 weeks"))&gt;0,MAX(0,-INT(($C47-(Paychecks!$B$8+1))/(7*($D47="Weekly")+14*($D47="Every 2 weeks")))-MAX(0,-INT(($C47-Paychecks!$A$8)/(7*($D47="Weekly")+14*($D47="Every 2 weeks"))))),IF((($D47="Monthly")+3*($D47="Quarterly")+12*($D47="Yearly"))&gt;0,IF(((YEAR((Paychecks!$B$8+1))-YEAR($C47))*12+MONTH((Paychecks!$B$8+1))-MONTH($C47))&lt;0,0,INT((((YEAR((Paychecks!$B$8+1))-YEAR($C47))*12+MONTH((Paychecks!$B$8+1))-MONTH($C47))-1)/(($D47="Monthly")+3*($D47="Quarterly")+12*($D47="Yearly")))+1+(MOD(((YEAR((Paychecks!$B$8+1))-YEAR($C47))*12+MONTH((Paychecks!$B$8+1))-MONTH($C47)),(($D47="Monthly")+3*($D47="Quarterly")+12*($D47="Yearly")))=0)*(EDATE($C47,((YEAR((Paychecks!$B$8+1))-YEAR($C47))*12+MONTH((Paychecks!$B$8+1))-MONTH($C47)))&lt;(Paychecks!$B$8+1)))-IF(((YEAR(Paychecks!$A$8)-YEAR($C47))*12+MONTH(Paychecks!$A$8)-MONTH($C47))&lt;0,0,INT((((YEAR(Paychecks!$A$8)-YEAR($C47))*12+MONTH(Paychecks!$A$8)-MONTH($C47))-1)/(($D47="Monthly")+3*($D47="Quarterly")+12*($D47="Yearly")))+1+(MOD(((YEAR(Paychecks!$A$8)-YEAR($C47))*12+MONTH(Paychecks!$A$8)-MONTH($C47)),(($D47="Monthly")+3*($D47="Quarterly")+12*($D47="Yearly")))=0)*(EDATE($C47,((YEAR(Paychecks!$A$8)-YEAR($C47))*12+MONTH(Paychecks!$A$8)-MONTH($C47)))&lt;Paychecks!$A$8)),($C47&gt;=Paychecks!$A$8)*($C47&lt;=Paychecks!$B$8))))</f>
      </c>
      <c r="R47" s="14">
        <f>IF(OR($A47="",$C47=""),0,IF((7*($D47="Weekly")+14*($D47="Every 2 weeks"))&gt;0,MAX(0,-INT(($C47-(Paychecks!$B$9+1))/(7*($D47="Weekly")+14*($D47="Every 2 weeks")))-MAX(0,-INT(($C47-Paychecks!$A$9)/(7*($D47="Weekly")+14*($D47="Every 2 weeks"))))),IF((($D47="Monthly")+3*($D47="Quarterly")+12*($D47="Yearly"))&gt;0,IF(((YEAR((Paychecks!$B$9+1))-YEAR($C47))*12+MONTH((Paychecks!$B$9+1))-MONTH($C47))&lt;0,0,INT((((YEAR((Paychecks!$B$9+1))-YEAR($C47))*12+MONTH((Paychecks!$B$9+1))-MONTH($C47))-1)/(($D47="Monthly")+3*($D47="Quarterly")+12*($D47="Yearly")))+1+(MOD(((YEAR((Paychecks!$B$9+1))-YEAR($C47))*12+MONTH((Paychecks!$B$9+1))-MONTH($C47)),(($D47="Monthly")+3*($D47="Quarterly")+12*($D47="Yearly")))=0)*(EDATE($C47,((YEAR((Paychecks!$B$9+1))-YEAR($C47))*12+MONTH((Paychecks!$B$9+1))-MONTH($C47)))&lt;(Paychecks!$B$9+1)))-IF(((YEAR(Paychecks!$A$9)-YEAR($C47))*12+MONTH(Paychecks!$A$9)-MONTH($C47))&lt;0,0,INT((((YEAR(Paychecks!$A$9)-YEAR($C47))*12+MONTH(Paychecks!$A$9)-MONTH($C47))-1)/(($D47="Monthly")+3*($D47="Quarterly")+12*($D47="Yearly")))+1+(MOD(((YEAR(Paychecks!$A$9)-YEAR($C47))*12+MONTH(Paychecks!$A$9)-MONTH($C47)),(($D47="Monthly")+3*($D47="Quarterly")+12*($D47="Yearly")))=0)*(EDATE($C47,((YEAR(Paychecks!$A$9)-YEAR($C47))*12+MONTH(Paychecks!$A$9)-MONTH($C47)))&lt;Paychecks!$A$9)),($C47&gt;=Paychecks!$A$9)*($C47&lt;=Paychecks!$B$9))))</f>
      </c>
    </row>
    <row r="48" spans="1:18" x14ac:dyDescent="0.25">
      <c r="A48" s="2"/>
      <c r="B48" s="11"/>
      <c r="C48" s="9"/>
      <c r="D48" s="2"/>
      <c r="E48" s="2"/>
      <c r="F48" s="2"/>
      <c r="G48" s="2">
        <f>IF(A48="","",IF(F48="Yes","Paid",IF(C48&lt;TODAY(),"Overdue",IF(C48-TODAY()&lt;=HeadsUp,"Due soon",IF(E48="Yes","Autopay","Upcoming")))))</f>
      </c>
      <c r="H48" s="2">
        <f>IF(OR(A48="",F48="Yes"),"",C48-TODAY())</f>
      </c>
      <c r="I48" s="9">
        <f>IF(OR(A48="",C48=""),"",IF(OR(C48&lt;Paychecks!$A$2,C48&gt;Paychecks!$B$9),"",INDEX(Paychecks!$A$2:$A$9,MATCH(C48,Paychecks!$A$2:$A$9,1))))</f>
      </c>
      <c r="J48" s="2"/>
      <c r="K48" s="14">
        <f>IF(OR($A48="",$C48=""),0,IF((7*($D48="Weekly")+14*($D48="Every 2 weeks"))&gt;0,MAX(0,-INT(($C48-(Paychecks!$B$2+1))/(7*($D48="Weekly")+14*($D48="Every 2 weeks")))-MAX(0,-INT(($C48-Paychecks!$A$2)/(7*($D48="Weekly")+14*($D48="Every 2 weeks"))))),IF((($D48="Monthly")+3*($D48="Quarterly")+12*($D48="Yearly"))&gt;0,IF(((YEAR((Paychecks!$B$2+1))-YEAR($C48))*12+MONTH((Paychecks!$B$2+1))-MONTH($C48))&lt;0,0,INT((((YEAR((Paychecks!$B$2+1))-YEAR($C48))*12+MONTH((Paychecks!$B$2+1))-MONTH($C48))-1)/(($D48="Monthly")+3*($D48="Quarterly")+12*($D48="Yearly")))+1+(MOD(((YEAR((Paychecks!$B$2+1))-YEAR($C48))*12+MONTH((Paychecks!$B$2+1))-MONTH($C48)),(($D48="Monthly")+3*($D48="Quarterly")+12*($D48="Yearly")))=0)*(EDATE($C48,((YEAR((Paychecks!$B$2+1))-YEAR($C48))*12+MONTH((Paychecks!$B$2+1))-MONTH($C48)))&lt;(Paychecks!$B$2+1)))-IF(((YEAR(Paychecks!$A$2)-YEAR($C48))*12+MONTH(Paychecks!$A$2)-MONTH($C48))&lt;0,0,INT((((YEAR(Paychecks!$A$2)-YEAR($C48))*12+MONTH(Paychecks!$A$2)-MONTH($C48))-1)/(($D48="Monthly")+3*($D48="Quarterly")+12*($D48="Yearly")))+1+(MOD(((YEAR(Paychecks!$A$2)-YEAR($C48))*12+MONTH(Paychecks!$A$2)-MONTH($C48)),(($D48="Monthly")+3*($D48="Quarterly")+12*($D48="Yearly")))=0)*(EDATE($C48,((YEAR(Paychecks!$A$2)-YEAR($C48))*12+MONTH(Paychecks!$A$2)-MONTH($C48)))&lt;Paychecks!$A$2)),($C48&gt;=Paychecks!$A$2)*($C48&lt;=Paychecks!$B$2))))</f>
      </c>
      <c r="L48" s="14">
        <f>IF(OR($A48="",$C48=""),0,IF((7*($D48="Weekly")+14*($D48="Every 2 weeks"))&gt;0,MAX(0,-INT(($C48-(Paychecks!$B$3+1))/(7*($D48="Weekly")+14*($D48="Every 2 weeks")))-MAX(0,-INT(($C48-Paychecks!$A$3)/(7*($D48="Weekly")+14*($D48="Every 2 weeks"))))),IF((($D48="Monthly")+3*($D48="Quarterly")+12*($D48="Yearly"))&gt;0,IF(((YEAR((Paychecks!$B$3+1))-YEAR($C48))*12+MONTH((Paychecks!$B$3+1))-MONTH($C48))&lt;0,0,INT((((YEAR((Paychecks!$B$3+1))-YEAR($C48))*12+MONTH((Paychecks!$B$3+1))-MONTH($C48))-1)/(($D48="Monthly")+3*($D48="Quarterly")+12*($D48="Yearly")))+1+(MOD(((YEAR((Paychecks!$B$3+1))-YEAR($C48))*12+MONTH((Paychecks!$B$3+1))-MONTH($C48)),(($D48="Monthly")+3*($D48="Quarterly")+12*($D48="Yearly")))=0)*(EDATE($C48,((YEAR((Paychecks!$B$3+1))-YEAR($C48))*12+MONTH((Paychecks!$B$3+1))-MONTH($C48)))&lt;(Paychecks!$B$3+1)))-IF(((YEAR(Paychecks!$A$3)-YEAR($C48))*12+MONTH(Paychecks!$A$3)-MONTH($C48))&lt;0,0,INT((((YEAR(Paychecks!$A$3)-YEAR($C48))*12+MONTH(Paychecks!$A$3)-MONTH($C48))-1)/(($D48="Monthly")+3*($D48="Quarterly")+12*($D48="Yearly")))+1+(MOD(((YEAR(Paychecks!$A$3)-YEAR($C48))*12+MONTH(Paychecks!$A$3)-MONTH($C48)),(($D48="Monthly")+3*($D48="Quarterly")+12*($D48="Yearly")))=0)*(EDATE($C48,((YEAR(Paychecks!$A$3)-YEAR($C48))*12+MONTH(Paychecks!$A$3)-MONTH($C48)))&lt;Paychecks!$A$3)),($C48&gt;=Paychecks!$A$3)*($C48&lt;=Paychecks!$B$3))))</f>
      </c>
      <c r="M48" s="14">
        <f>IF(OR($A48="",$C48=""),0,IF((7*($D48="Weekly")+14*($D48="Every 2 weeks"))&gt;0,MAX(0,-INT(($C48-(Paychecks!$B$4+1))/(7*($D48="Weekly")+14*($D48="Every 2 weeks")))-MAX(0,-INT(($C48-Paychecks!$A$4)/(7*($D48="Weekly")+14*($D48="Every 2 weeks"))))),IF((($D48="Monthly")+3*($D48="Quarterly")+12*($D48="Yearly"))&gt;0,IF(((YEAR((Paychecks!$B$4+1))-YEAR($C48))*12+MONTH((Paychecks!$B$4+1))-MONTH($C48))&lt;0,0,INT((((YEAR((Paychecks!$B$4+1))-YEAR($C48))*12+MONTH((Paychecks!$B$4+1))-MONTH($C48))-1)/(($D48="Monthly")+3*($D48="Quarterly")+12*($D48="Yearly")))+1+(MOD(((YEAR((Paychecks!$B$4+1))-YEAR($C48))*12+MONTH((Paychecks!$B$4+1))-MONTH($C48)),(($D48="Monthly")+3*($D48="Quarterly")+12*($D48="Yearly")))=0)*(EDATE($C48,((YEAR((Paychecks!$B$4+1))-YEAR($C48))*12+MONTH((Paychecks!$B$4+1))-MONTH($C48)))&lt;(Paychecks!$B$4+1)))-IF(((YEAR(Paychecks!$A$4)-YEAR($C48))*12+MONTH(Paychecks!$A$4)-MONTH($C48))&lt;0,0,INT((((YEAR(Paychecks!$A$4)-YEAR($C48))*12+MONTH(Paychecks!$A$4)-MONTH($C48))-1)/(($D48="Monthly")+3*($D48="Quarterly")+12*($D48="Yearly")))+1+(MOD(((YEAR(Paychecks!$A$4)-YEAR($C48))*12+MONTH(Paychecks!$A$4)-MONTH($C48)),(($D48="Monthly")+3*($D48="Quarterly")+12*($D48="Yearly")))=0)*(EDATE($C48,((YEAR(Paychecks!$A$4)-YEAR($C48))*12+MONTH(Paychecks!$A$4)-MONTH($C48)))&lt;Paychecks!$A$4)),($C48&gt;=Paychecks!$A$4)*($C48&lt;=Paychecks!$B$4))))</f>
      </c>
      <c r="N48" s="14">
        <f>IF(OR($A48="",$C48=""),0,IF((7*($D48="Weekly")+14*($D48="Every 2 weeks"))&gt;0,MAX(0,-INT(($C48-(Paychecks!$B$5+1))/(7*($D48="Weekly")+14*($D48="Every 2 weeks")))-MAX(0,-INT(($C48-Paychecks!$A$5)/(7*($D48="Weekly")+14*($D48="Every 2 weeks"))))),IF((($D48="Monthly")+3*($D48="Quarterly")+12*($D48="Yearly"))&gt;0,IF(((YEAR((Paychecks!$B$5+1))-YEAR($C48))*12+MONTH((Paychecks!$B$5+1))-MONTH($C48))&lt;0,0,INT((((YEAR((Paychecks!$B$5+1))-YEAR($C48))*12+MONTH((Paychecks!$B$5+1))-MONTH($C48))-1)/(($D48="Monthly")+3*($D48="Quarterly")+12*($D48="Yearly")))+1+(MOD(((YEAR((Paychecks!$B$5+1))-YEAR($C48))*12+MONTH((Paychecks!$B$5+1))-MONTH($C48)),(($D48="Monthly")+3*($D48="Quarterly")+12*($D48="Yearly")))=0)*(EDATE($C48,((YEAR((Paychecks!$B$5+1))-YEAR($C48))*12+MONTH((Paychecks!$B$5+1))-MONTH($C48)))&lt;(Paychecks!$B$5+1)))-IF(((YEAR(Paychecks!$A$5)-YEAR($C48))*12+MONTH(Paychecks!$A$5)-MONTH($C48))&lt;0,0,INT((((YEAR(Paychecks!$A$5)-YEAR($C48))*12+MONTH(Paychecks!$A$5)-MONTH($C48))-1)/(($D48="Monthly")+3*($D48="Quarterly")+12*($D48="Yearly")))+1+(MOD(((YEAR(Paychecks!$A$5)-YEAR($C48))*12+MONTH(Paychecks!$A$5)-MONTH($C48)),(($D48="Monthly")+3*($D48="Quarterly")+12*($D48="Yearly")))=0)*(EDATE($C48,((YEAR(Paychecks!$A$5)-YEAR($C48))*12+MONTH(Paychecks!$A$5)-MONTH($C48)))&lt;Paychecks!$A$5)),($C48&gt;=Paychecks!$A$5)*($C48&lt;=Paychecks!$B$5))))</f>
      </c>
      <c r="O48" s="14">
        <f>IF(OR($A48="",$C48=""),0,IF((7*($D48="Weekly")+14*($D48="Every 2 weeks"))&gt;0,MAX(0,-INT(($C48-(Paychecks!$B$6+1))/(7*($D48="Weekly")+14*($D48="Every 2 weeks")))-MAX(0,-INT(($C48-Paychecks!$A$6)/(7*($D48="Weekly")+14*($D48="Every 2 weeks"))))),IF((($D48="Monthly")+3*($D48="Quarterly")+12*($D48="Yearly"))&gt;0,IF(((YEAR((Paychecks!$B$6+1))-YEAR($C48))*12+MONTH((Paychecks!$B$6+1))-MONTH($C48))&lt;0,0,INT((((YEAR((Paychecks!$B$6+1))-YEAR($C48))*12+MONTH((Paychecks!$B$6+1))-MONTH($C48))-1)/(($D48="Monthly")+3*($D48="Quarterly")+12*($D48="Yearly")))+1+(MOD(((YEAR((Paychecks!$B$6+1))-YEAR($C48))*12+MONTH((Paychecks!$B$6+1))-MONTH($C48)),(($D48="Monthly")+3*($D48="Quarterly")+12*($D48="Yearly")))=0)*(EDATE($C48,((YEAR((Paychecks!$B$6+1))-YEAR($C48))*12+MONTH((Paychecks!$B$6+1))-MONTH($C48)))&lt;(Paychecks!$B$6+1)))-IF(((YEAR(Paychecks!$A$6)-YEAR($C48))*12+MONTH(Paychecks!$A$6)-MONTH($C48))&lt;0,0,INT((((YEAR(Paychecks!$A$6)-YEAR($C48))*12+MONTH(Paychecks!$A$6)-MONTH($C48))-1)/(($D48="Monthly")+3*($D48="Quarterly")+12*($D48="Yearly")))+1+(MOD(((YEAR(Paychecks!$A$6)-YEAR($C48))*12+MONTH(Paychecks!$A$6)-MONTH($C48)),(($D48="Monthly")+3*($D48="Quarterly")+12*($D48="Yearly")))=0)*(EDATE($C48,((YEAR(Paychecks!$A$6)-YEAR($C48))*12+MONTH(Paychecks!$A$6)-MONTH($C48)))&lt;Paychecks!$A$6)),($C48&gt;=Paychecks!$A$6)*($C48&lt;=Paychecks!$B$6))))</f>
      </c>
      <c r="P48" s="14">
        <f>IF(OR($A48="",$C48=""),0,IF((7*($D48="Weekly")+14*($D48="Every 2 weeks"))&gt;0,MAX(0,-INT(($C48-(Paychecks!$B$7+1))/(7*($D48="Weekly")+14*($D48="Every 2 weeks")))-MAX(0,-INT(($C48-Paychecks!$A$7)/(7*($D48="Weekly")+14*($D48="Every 2 weeks"))))),IF((($D48="Monthly")+3*($D48="Quarterly")+12*($D48="Yearly"))&gt;0,IF(((YEAR((Paychecks!$B$7+1))-YEAR($C48))*12+MONTH((Paychecks!$B$7+1))-MONTH($C48))&lt;0,0,INT((((YEAR((Paychecks!$B$7+1))-YEAR($C48))*12+MONTH((Paychecks!$B$7+1))-MONTH($C48))-1)/(($D48="Monthly")+3*($D48="Quarterly")+12*($D48="Yearly")))+1+(MOD(((YEAR((Paychecks!$B$7+1))-YEAR($C48))*12+MONTH((Paychecks!$B$7+1))-MONTH($C48)),(($D48="Monthly")+3*($D48="Quarterly")+12*($D48="Yearly")))=0)*(EDATE($C48,((YEAR((Paychecks!$B$7+1))-YEAR($C48))*12+MONTH((Paychecks!$B$7+1))-MONTH($C48)))&lt;(Paychecks!$B$7+1)))-IF(((YEAR(Paychecks!$A$7)-YEAR($C48))*12+MONTH(Paychecks!$A$7)-MONTH($C48))&lt;0,0,INT((((YEAR(Paychecks!$A$7)-YEAR($C48))*12+MONTH(Paychecks!$A$7)-MONTH($C48))-1)/(($D48="Monthly")+3*($D48="Quarterly")+12*($D48="Yearly")))+1+(MOD(((YEAR(Paychecks!$A$7)-YEAR($C48))*12+MONTH(Paychecks!$A$7)-MONTH($C48)),(($D48="Monthly")+3*($D48="Quarterly")+12*($D48="Yearly")))=0)*(EDATE($C48,((YEAR(Paychecks!$A$7)-YEAR($C48))*12+MONTH(Paychecks!$A$7)-MONTH($C48)))&lt;Paychecks!$A$7)),($C48&gt;=Paychecks!$A$7)*($C48&lt;=Paychecks!$B$7))))</f>
      </c>
      <c r="Q48" s="14">
        <f>IF(OR($A48="",$C48=""),0,IF((7*($D48="Weekly")+14*($D48="Every 2 weeks"))&gt;0,MAX(0,-INT(($C48-(Paychecks!$B$8+1))/(7*($D48="Weekly")+14*($D48="Every 2 weeks")))-MAX(0,-INT(($C48-Paychecks!$A$8)/(7*($D48="Weekly")+14*($D48="Every 2 weeks"))))),IF((($D48="Monthly")+3*($D48="Quarterly")+12*($D48="Yearly"))&gt;0,IF(((YEAR((Paychecks!$B$8+1))-YEAR($C48))*12+MONTH((Paychecks!$B$8+1))-MONTH($C48))&lt;0,0,INT((((YEAR((Paychecks!$B$8+1))-YEAR($C48))*12+MONTH((Paychecks!$B$8+1))-MONTH($C48))-1)/(($D48="Monthly")+3*($D48="Quarterly")+12*($D48="Yearly")))+1+(MOD(((YEAR((Paychecks!$B$8+1))-YEAR($C48))*12+MONTH((Paychecks!$B$8+1))-MONTH($C48)),(($D48="Monthly")+3*($D48="Quarterly")+12*($D48="Yearly")))=0)*(EDATE($C48,((YEAR((Paychecks!$B$8+1))-YEAR($C48))*12+MONTH((Paychecks!$B$8+1))-MONTH($C48)))&lt;(Paychecks!$B$8+1)))-IF(((YEAR(Paychecks!$A$8)-YEAR($C48))*12+MONTH(Paychecks!$A$8)-MONTH($C48))&lt;0,0,INT((((YEAR(Paychecks!$A$8)-YEAR($C48))*12+MONTH(Paychecks!$A$8)-MONTH($C48))-1)/(($D48="Monthly")+3*($D48="Quarterly")+12*($D48="Yearly")))+1+(MOD(((YEAR(Paychecks!$A$8)-YEAR($C48))*12+MONTH(Paychecks!$A$8)-MONTH($C48)),(($D48="Monthly")+3*($D48="Quarterly")+12*($D48="Yearly")))=0)*(EDATE($C48,((YEAR(Paychecks!$A$8)-YEAR($C48))*12+MONTH(Paychecks!$A$8)-MONTH($C48)))&lt;Paychecks!$A$8)),($C48&gt;=Paychecks!$A$8)*($C48&lt;=Paychecks!$B$8))))</f>
      </c>
      <c r="R48" s="14">
        <f>IF(OR($A48="",$C48=""),0,IF((7*($D48="Weekly")+14*($D48="Every 2 weeks"))&gt;0,MAX(0,-INT(($C48-(Paychecks!$B$9+1))/(7*($D48="Weekly")+14*($D48="Every 2 weeks")))-MAX(0,-INT(($C48-Paychecks!$A$9)/(7*($D48="Weekly")+14*($D48="Every 2 weeks"))))),IF((($D48="Monthly")+3*($D48="Quarterly")+12*($D48="Yearly"))&gt;0,IF(((YEAR((Paychecks!$B$9+1))-YEAR($C48))*12+MONTH((Paychecks!$B$9+1))-MONTH($C48))&lt;0,0,INT((((YEAR((Paychecks!$B$9+1))-YEAR($C48))*12+MONTH((Paychecks!$B$9+1))-MONTH($C48))-1)/(($D48="Monthly")+3*($D48="Quarterly")+12*($D48="Yearly")))+1+(MOD(((YEAR((Paychecks!$B$9+1))-YEAR($C48))*12+MONTH((Paychecks!$B$9+1))-MONTH($C48)),(($D48="Monthly")+3*($D48="Quarterly")+12*($D48="Yearly")))=0)*(EDATE($C48,((YEAR((Paychecks!$B$9+1))-YEAR($C48))*12+MONTH((Paychecks!$B$9+1))-MONTH($C48)))&lt;(Paychecks!$B$9+1)))-IF(((YEAR(Paychecks!$A$9)-YEAR($C48))*12+MONTH(Paychecks!$A$9)-MONTH($C48))&lt;0,0,INT((((YEAR(Paychecks!$A$9)-YEAR($C48))*12+MONTH(Paychecks!$A$9)-MONTH($C48))-1)/(($D48="Monthly")+3*($D48="Quarterly")+12*($D48="Yearly")))+1+(MOD(((YEAR(Paychecks!$A$9)-YEAR($C48))*12+MONTH(Paychecks!$A$9)-MONTH($C48)),(($D48="Monthly")+3*($D48="Quarterly")+12*($D48="Yearly")))=0)*(EDATE($C48,((YEAR(Paychecks!$A$9)-YEAR($C48))*12+MONTH(Paychecks!$A$9)-MONTH($C48)))&lt;Paychecks!$A$9)),($C48&gt;=Paychecks!$A$9)*($C48&lt;=Paychecks!$B$9))))</f>
      </c>
    </row>
    <row r="49" spans="1:18" x14ac:dyDescent="0.25">
      <c r="A49" s="2"/>
      <c r="B49" s="11"/>
      <c r="C49" s="9"/>
      <c r="D49" s="2"/>
      <c r="E49" s="2"/>
      <c r="F49" s="2"/>
      <c r="G49" s="2">
        <f>IF(A49="","",IF(F49="Yes","Paid",IF(C49&lt;TODAY(),"Overdue",IF(C49-TODAY()&lt;=HeadsUp,"Due soon",IF(E49="Yes","Autopay","Upcoming")))))</f>
      </c>
      <c r="H49" s="2">
        <f>IF(OR(A49="",F49="Yes"),"",C49-TODAY())</f>
      </c>
      <c r="I49" s="9">
        <f>IF(OR(A49="",C49=""),"",IF(OR(C49&lt;Paychecks!$A$2,C49&gt;Paychecks!$B$9),"",INDEX(Paychecks!$A$2:$A$9,MATCH(C49,Paychecks!$A$2:$A$9,1))))</f>
      </c>
      <c r="J49" s="2"/>
      <c r="K49" s="14">
        <f>IF(OR($A49="",$C49=""),0,IF((7*($D49="Weekly")+14*($D49="Every 2 weeks"))&gt;0,MAX(0,-INT(($C49-(Paychecks!$B$2+1))/(7*($D49="Weekly")+14*($D49="Every 2 weeks")))-MAX(0,-INT(($C49-Paychecks!$A$2)/(7*($D49="Weekly")+14*($D49="Every 2 weeks"))))),IF((($D49="Monthly")+3*($D49="Quarterly")+12*($D49="Yearly"))&gt;0,IF(((YEAR((Paychecks!$B$2+1))-YEAR($C49))*12+MONTH((Paychecks!$B$2+1))-MONTH($C49))&lt;0,0,INT((((YEAR((Paychecks!$B$2+1))-YEAR($C49))*12+MONTH((Paychecks!$B$2+1))-MONTH($C49))-1)/(($D49="Monthly")+3*($D49="Quarterly")+12*($D49="Yearly")))+1+(MOD(((YEAR((Paychecks!$B$2+1))-YEAR($C49))*12+MONTH((Paychecks!$B$2+1))-MONTH($C49)),(($D49="Monthly")+3*($D49="Quarterly")+12*($D49="Yearly")))=0)*(EDATE($C49,((YEAR((Paychecks!$B$2+1))-YEAR($C49))*12+MONTH((Paychecks!$B$2+1))-MONTH($C49)))&lt;(Paychecks!$B$2+1)))-IF(((YEAR(Paychecks!$A$2)-YEAR($C49))*12+MONTH(Paychecks!$A$2)-MONTH($C49))&lt;0,0,INT((((YEAR(Paychecks!$A$2)-YEAR($C49))*12+MONTH(Paychecks!$A$2)-MONTH($C49))-1)/(($D49="Monthly")+3*($D49="Quarterly")+12*($D49="Yearly")))+1+(MOD(((YEAR(Paychecks!$A$2)-YEAR($C49))*12+MONTH(Paychecks!$A$2)-MONTH($C49)),(($D49="Monthly")+3*($D49="Quarterly")+12*($D49="Yearly")))=0)*(EDATE($C49,((YEAR(Paychecks!$A$2)-YEAR($C49))*12+MONTH(Paychecks!$A$2)-MONTH($C49)))&lt;Paychecks!$A$2)),($C49&gt;=Paychecks!$A$2)*($C49&lt;=Paychecks!$B$2))))</f>
      </c>
      <c r="L49" s="14">
        <f>IF(OR($A49="",$C49=""),0,IF((7*($D49="Weekly")+14*($D49="Every 2 weeks"))&gt;0,MAX(0,-INT(($C49-(Paychecks!$B$3+1))/(7*($D49="Weekly")+14*($D49="Every 2 weeks")))-MAX(0,-INT(($C49-Paychecks!$A$3)/(7*($D49="Weekly")+14*($D49="Every 2 weeks"))))),IF((($D49="Monthly")+3*($D49="Quarterly")+12*($D49="Yearly"))&gt;0,IF(((YEAR((Paychecks!$B$3+1))-YEAR($C49))*12+MONTH((Paychecks!$B$3+1))-MONTH($C49))&lt;0,0,INT((((YEAR((Paychecks!$B$3+1))-YEAR($C49))*12+MONTH((Paychecks!$B$3+1))-MONTH($C49))-1)/(($D49="Monthly")+3*($D49="Quarterly")+12*($D49="Yearly")))+1+(MOD(((YEAR((Paychecks!$B$3+1))-YEAR($C49))*12+MONTH((Paychecks!$B$3+1))-MONTH($C49)),(($D49="Monthly")+3*($D49="Quarterly")+12*($D49="Yearly")))=0)*(EDATE($C49,((YEAR((Paychecks!$B$3+1))-YEAR($C49))*12+MONTH((Paychecks!$B$3+1))-MONTH($C49)))&lt;(Paychecks!$B$3+1)))-IF(((YEAR(Paychecks!$A$3)-YEAR($C49))*12+MONTH(Paychecks!$A$3)-MONTH($C49))&lt;0,0,INT((((YEAR(Paychecks!$A$3)-YEAR($C49))*12+MONTH(Paychecks!$A$3)-MONTH($C49))-1)/(($D49="Monthly")+3*($D49="Quarterly")+12*($D49="Yearly")))+1+(MOD(((YEAR(Paychecks!$A$3)-YEAR($C49))*12+MONTH(Paychecks!$A$3)-MONTH($C49)),(($D49="Monthly")+3*($D49="Quarterly")+12*($D49="Yearly")))=0)*(EDATE($C49,((YEAR(Paychecks!$A$3)-YEAR($C49))*12+MONTH(Paychecks!$A$3)-MONTH($C49)))&lt;Paychecks!$A$3)),($C49&gt;=Paychecks!$A$3)*($C49&lt;=Paychecks!$B$3))))</f>
      </c>
      <c r="M49" s="14">
        <f>IF(OR($A49="",$C49=""),0,IF((7*($D49="Weekly")+14*($D49="Every 2 weeks"))&gt;0,MAX(0,-INT(($C49-(Paychecks!$B$4+1))/(7*($D49="Weekly")+14*($D49="Every 2 weeks")))-MAX(0,-INT(($C49-Paychecks!$A$4)/(7*($D49="Weekly")+14*($D49="Every 2 weeks"))))),IF((($D49="Monthly")+3*($D49="Quarterly")+12*($D49="Yearly"))&gt;0,IF(((YEAR((Paychecks!$B$4+1))-YEAR($C49))*12+MONTH((Paychecks!$B$4+1))-MONTH($C49))&lt;0,0,INT((((YEAR((Paychecks!$B$4+1))-YEAR($C49))*12+MONTH((Paychecks!$B$4+1))-MONTH($C49))-1)/(($D49="Monthly")+3*($D49="Quarterly")+12*($D49="Yearly")))+1+(MOD(((YEAR((Paychecks!$B$4+1))-YEAR($C49))*12+MONTH((Paychecks!$B$4+1))-MONTH($C49)),(($D49="Monthly")+3*($D49="Quarterly")+12*($D49="Yearly")))=0)*(EDATE($C49,((YEAR((Paychecks!$B$4+1))-YEAR($C49))*12+MONTH((Paychecks!$B$4+1))-MONTH($C49)))&lt;(Paychecks!$B$4+1)))-IF(((YEAR(Paychecks!$A$4)-YEAR($C49))*12+MONTH(Paychecks!$A$4)-MONTH($C49))&lt;0,0,INT((((YEAR(Paychecks!$A$4)-YEAR($C49))*12+MONTH(Paychecks!$A$4)-MONTH($C49))-1)/(($D49="Monthly")+3*($D49="Quarterly")+12*($D49="Yearly")))+1+(MOD(((YEAR(Paychecks!$A$4)-YEAR($C49))*12+MONTH(Paychecks!$A$4)-MONTH($C49)),(($D49="Monthly")+3*($D49="Quarterly")+12*($D49="Yearly")))=0)*(EDATE($C49,((YEAR(Paychecks!$A$4)-YEAR($C49))*12+MONTH(Paychecks!$A$4)-MONTH($C49)))&lt;Paychecks!$A$4)),($C49&gt;=Paychecks!$A$4)*($C49&lt;=Paychecks!$B$4))))</f>
      </c>
      <c r="N49" s="14">
        <f>IF(OR($A49="",$C49=""),0,IF((7*($D49="Weekly")+14*($D49="Every 2 weeks"))&gt;0,MAX(0,-INT(($C49-(Paychecks!$B$5+1))/(7*($D49="Weekly")+14*($D49="Every 2 weeks")))-MAX(0,-INT(($C49-Paychecks!$A$5)/(7*($D49="Weekly")+14*($D49="Every 2 weeks"))))),IF((($D49="Monthly")+3*($D49="Quarterly")+12*($D49="Yearly"))&gt;0,IF(((YEAR((Paychecks!$B$5+1))-YEAR($C49))*12+MONTH((Paychecks!$B$5+1))-MONTH($C49))&lt;0,0,INT((((YEAR((Paychecks!$B$5+1))-YEAR($C49))*12+MONTH((Paychecks!$B$5+1))-MONTH($C49))-1)/(($D49="Monthly")+3*($D49="Quarterly")+12*($D49="Yearly")))+1+(MOD(((YEAR((Paychecks!$B$5+1))-YEAR($C49))*12+MONTH((Paychecks!$B$5+1))-MONTH($C49)),(($D49="Monthly")+3*($D49="Quarterly")+12*($D49="Yearly")))=0)*(EDATE($C49,((YEAR((Paychecks!$B$5+1))-YEAR($C49))*12+MONTH((Paychecks!$B$5+1))-MONTH($C49)))&lt;(Paychecks!$B$5+1)))-IF(((YEAR(Paychecks!$A$5)-YEAR($C49))*12+MONTH(Paychecks!$A$5)-MONTH($C49))&lt;0,0,INT((((YEAR(Paychecks!$A$5)-YEAR($C49))*12+MONTH(Paychecks!$A$5)-MONTH($C49))-1)/(($D49="Monthly")+3*($D49="Quarterly")+12*($D49="Yearly")))+1+(MOD(((YEAR(Paychecks!$A$5)-YEAR($C49))*12+MONTH(Paychecks!$A$5)-MONTH($C49)),(($D49="Monthly")+3*($D49="Quarterly")+12*($D49="Yearly")))=0)*(EDATE($C49,((YEAR(Paychecks!$A$5)-YEAR($C49))*12+MONTH(Paychecks!$A$5)-MONTH($C49)))&lt;Paychecks!$A$5)),($C49&gt;=Paychecks!$A$5)*($C49&lt;=Paychecks!$B$5))))</f>
      </c>
      <c r="O49" s="14">
        <f>IF(OR($A49="",$C49=""),0,IF((7*($D49="Weekly")+14*($D49="Every 2 weeks"))&gt;0,MAX(0,-INT(($C49-(Paychecks!$B$6+1))/(7*($D49="Weekly")+14*($D49="Every 2 weeks")))-MAX(0,-INT(($C49-Paychecks!$A$6)/(7*($D49="Weekly")+14*($D49="Every 2 weeks"))))),IF((($D49="Monthly")+3*($D49="Quarterly")+12*($D49="Yearly"))&gt;0,IF(((YEAR((Paychecks!$B$6+1))-YEAR($C49))*12+MONTH((Paychecks!$B$6+1))-MONTH($C49))&lt;0,0,INT((((YEAR((Paychecks!$B$6+1))-YEAR($C49))*12+MONTH((Paychecks!$B$6+1))-MONTH($C49))-1)/(($D49="Monthly")+3*($D49="Quarterly")+12*($D49="Yearly")))+1+(MOD(((YEAR((Paychecks!$B$6+1))-YEAR($C49))*12+MONTH((Paychecks!$B$6+1))-MONTH($C49)),(($D49="Monthly")+3*($D49="Quarterly")+12*($D49="Yearly")))=0)*(EDATE($C49,((YEAR((Paychecks!$B$6+1))-YEAR($C49))*12+MONTH((Paychecks!$B$6+1))-MONTH($C49)))&lt;(Paychecks!$B$6+1)))-IF(((YEAR(Paychecks!$A$6)-YEAR($C49))*12+MONTH(Paychecks!$A$6)-MONTH($C49))&lt;0,0,INT((((YEAR(Paychecks!$A$6)-YEAR($C49))*12+MONTH(Paychecks!$A$6)-MONTH($C49))-1)/(($D49="Monthly")+3*($D49="Quarterly")+12*($D49="Yearly")))+1+(MOD(((YEAR(Paychecks!$A$6)-YEAR($C49))*12+MONTH(Paychecks!$A$6)-MONTH($C49)),(($D49="Monthly")+3*($D49="Quarterly")+12*($D49="Yearly")))=0)*(EDATE($C49,((YEAR(Paychecks!$A$6)-YEAR($C49))*12+MONTH(Paychecks!$A$6)-MONTH($C49)))&lt;Paychecks!$A$6)),($C49&gt;=Paychecks!$A$6)*($C49&lt;=Paychecks!$B$6))))</f>
      </c>
      <c r="P49" s="14">
        <f>IF(OR($A49="",$C49=""),0,IF((7*($D49="Weekly")+14*($D49="Every 2 weeks"))&gt;0,MAX(0,-INT(($C49-(Paychecks!$B$7+1))/(7*($D49="Weekly")+14*($D49="Every 2 weeks")))-MAX(0,-INT(($C49-Paychecks!$A$7)/(7*($D49="Weekly")+14*($D49="Every 2 weeks"))))),IF((($D49="Monthly")+3*($D49="Quarterly")+12*($D49="Yearly"))&gt;0,IF(((YEAR((Paychecks!$B$7+1))-YEAR($C49))*12+MONTH((Paychecks!$B$7+1))-MONTH($C49))&lt;0,0,INT((((YEAR((Paychecks!$B$7+1))-YEAR($C49))*12+MONTH((Paychecks!$B$7+1))-MONTH($C49))-1)/(($D49="Monthly")+3*($D49="Quarterly")+12*($D49="Yearly")))+1+(MOD(((YEAR((Paychecks!$B$7+1))-YEAR($C49))*12+MONTH((Paychecks!$B$7+1))-MONTH($C49)),(($D49="Monthly")+3*($D49="Quarterly")+12*($D49="Yearly")))=0)*(EDATE($C49,((YEAR((Paychecks!$B$7+1))-YEAR($C49))*12+MONTH((Paychecks!$B$7+1))-MONTH($C49)))&lt;(Paychecks!$B$7+1)))-IF(((YEAR(Paychecks!$A$7)-YEAR($C49))*12+MONTH(Paychecks!$A$7)-MONTH($C49))&lt;0,0,INT((((YEAR(Paychecks!$A$7)-YEAR($C49))*12+MONTH(Paychecks!$A$7)-MONTH($C49))-1)/(($D49="Monthly")+3*($D49="Quarterly")+12*($D49="Yearly")))+1+(MOD(((YEAR(Paychecks!$A$7)-YEAR($C49))*12+MONTH(Paychecks!$A$7)-MONTH($C49)),(($D49="Monthly")+3*($D49="Quarterly")+12*($D49="Yearly")))=0)*(EDATE($C49,((YEAR(Paychecks!$A$7)-YEAR($C49))*12+MONTH(Paychecks!$A$7)-MONTH($C49)))&lt;Paychecks!$A$7)),($C49&gt;=Paychecks!$A$7)*($C49&lt;=Paychecks!$B$7))))</f>
      </c>
      <c r="Q49" s="14">
        <f>IF(OR($A49="",$C49=""),0,IF((7*($D49="Weekly")+14*($D49="Every 2 weeks"))&gt;0,MAX(0,-INT(($C49-(Paychecks!$B$8+1))/(7*($D49="Weekly")+14*($D49="Every 2 weeks")))-MAX(0,-INT(($C49-Paychecks!$A$8)/(7*($D49="Weekly")+14*($D49="Every 2 weeks"))))),IF((($D49="Monthly")+3*($D49="Quarterly")+12*($D49="Yearly"))&gt;0,IF(((YEAR((Paychecks!$B$8+1))-YEAR($C49))*12+MONTH((Paychecks!$B$8+1))-MONTH($C49))&lt;0,0,INT((((YEAR((Paychecks!$B$8+1))-YEAR($C49))*12+MONTH((Paychecks!$B$8+1))-MONTH($C49))-1)/(($D49="Monthly")+3*($D49="Quarterly")+12*($D49="Yearly")))+1+(MOD(((YEAR((Paychecks!$B$8+1))-YEAR($C49))*12+MONTH((Paychecks!$B$8+1))-MONTH($C49)),(($D49="Monthly")+3*($D49="Quarterly")+12*($D49="Yearly")))=0)*(EDATE($C49,((YEAR((Paychecks!$B$8+1))-YEAR($C49))*12+MONTH((Paychecks!$B$8+1))-MONTH($C49)))&lt;(Paychecks!$B$8+1)))-IF(((YEAR(Paychecks!$A$8)-YEAR($C49))*12+MONTH(Paychecks!$A$8)-MONTH($C49))&lt;0,0,INT((((YEAR(Paychecks!$A$8)-YEAR($C49))*12+MONTH(Paychecks!$A$8)-MONTH($C49))-1)/(($D49="Monthly")+3*($D49="Quarterly")+12*($D49="Yearly")))+1+(MOD(((YEAR(Paychecks!$A$8)-YEAR($C49))*12+MONTH(Paychecks!$A$8)-MONTH($C49)),(($D49="Monthly")+3*($D49="Quarterly")+12*($D49="Yearly")))=0)*(EDATE($C49,((YEAR(Paychecks!$A$8)-YEAR($C49))*12+MONTH(Paychecks!$A$8)-MONTH($C49)))&lt;Paychecks!$A$8)),($C49&gt;=Paychecks!$A$8)*($C49&lt;=Paychecks!$B$8))))</f>
      </c>
      <c r="R49" s="14">
        <f>IF(OR($A49="",$C49=""),0,IF((7*($D49="Weekly")+14*($D49="Every 2 weeks"))&gt;0,MAX(0,-INT(($C49-(Paychecks!$B$9+1))/(7*($D49="Weekly")+14*($D49="Every 2 weeks")))-MAX(0,-INT(($C49-Paychecks!$A$9)/(7*($D49="Weekly")+14*($D49="Every 2 weeks"))))),IF((($D49="Monthly")+3*($D49="Quarterly")+12*($D49="Yearly"))&gt;0,IF(((YEAR((Paychecks!$B$9+1))-YEAR($C49))*12+MONTH((Paychecks!$B$9+1))-MONTH($C49))&lt;0,0,INT((((YEAR((Paychecks!$B$9+1))-YEAR($C49))*12+MONTH((Paychecks!$B$9+1))-MONTH($C49))-1)/(($D49="Monthly")+3*($D49="Quarterly")+12*($D49="Yearly")))+1+(MOD(((YEAR((Paychecks!$B$9+1))-YEAR($C49))*12+MONTH((Paychecks!$B$9+1))-MONTH($C49)),(($D49="Monthly")+3*($D49="Quarterly")+12*($D49="Yearly")))=0)*(EDATE($C49,((YEAR((Paychecks!$B$9+1))-YEAR($C49))*12+MONTH((Paychecks!$B$9+1))-MONTH($C49)))&lt;(Paychecks!$B$9+1)))-IF(((YEAR(Paychecks!$A$9)-YEAR($C49))*12+MONTH(Paychecks!$A$9)-MONTH($C49))&lt;0,0,INT((((YEAR(Paychecks!$A$9)-YEAR($C49))*12+MONTH(Paychecks!$A$9)-MONTH($C49))-1)/(($D49="Monthly")+3*($D49="Quarterly")+12*($D49="Yearly")))+1+(MOD(((YEAR(Paychecks!$A$9)-YEAR($C49))*12+MONTH(Paychecks!$A$9)-MONTH($C49)),(($D49="Monthly")+3*($D49="Quarterly")+12*($D49="Yearly")))=0)*(EDATE($C49,((YEAR(Paychecks!$A$9)-YEAR($C49))*12+MONTH(Paychecks!$A$9)-MONTH($C49)))&lt;Paychecks!$A$9)),($C49&gt;=Paychecks!$A$9)*($C49&lt;=Paychecks!$B$9))))</f>
      </c>
    </row>
    <row r="50" spans="1:18" x14ac:dyDescent="0.25">
      <c r="A50" s="2"/>
      <c r="B50" s="11"/>
      <c r="C50" s="9"/>
      <c r="D50" s="2"/>
      <c r="E50" s="2"/>
      <c r="F50" s="2"/>
      <c r="G50" s="2">
        <f>IF(A50="","",IF(F50="Yes","Paid",IF(C50&lt;TODAY(),"Overdue",IF(C50-TODAY()&lt;=HeadsUp,"Due soon",IF(E50="Yes","Autopay","Upcoming")))))</f>
      </c>
      <c r="H50" s="2">
        <f>IF(OR(A50="",F50="Yes"),"",C50-TODAY())</f>
      </c>
      <c r="I50" s="9">
        <f>IF(OR(A50="",C50=""),"",IF(OR(C50&lt;Paychecks!$A$2,C50&gt;Paychecks!$B$9),"",INDEX(Paychecks!$A$2:$A$9,MATCH(C50,Paychecks!$A$2:$A$9,1))))</f>
      </c>
      <c r="J50" s="2"/>
      <c r="K50" s="14">
        <f>IF(OR($A50="",$C50=""),0,IF((7*($D50="Weekly")+14*($D50="Every 2 weeks"))&gt;0,MAX(0,-INT(($C50-(Paychecks!$B$2+1))/(7*($D50="Weekly")+14*($D50="Every 2 weeks")))-MAX(0,-INT(($C50-Paychecks!$A$2)/(7*($D50="Weekly")+14*($D50="Every 2 weeks"))))),IF((($D50="Monthly")+3*($D50="Quarterly")+12*($D50="Yearly"))&gt;0,IF(((YEAR((Paychecks!$B$2+1))-YEAR($C50))*12+MONTH((Paychecks!$B$2+1))-MONTH($C50))&lt;0,0,INT((((YEAR((Paychecks!$B$2+1))-YEAR($C50))*12+MONTH((Paychecks!$B$2+1))-MONTH($C50))-1)/(($D50="Monthly")+3*($D50="Quarterly")+12*($D50="Yearly")))+1+(MOD(((YEAR((Paychecks!$B$2+1))-YEAR($C50))*12+MONTH((Paychecks!$B$2+1))-MONTH($C50)),(($D50="Monthly")+3*($D50="Quarterly")+12*($D50="Yearly")))=0)*(EDATE($C50,((YEAR((Paychecks!$B$2+1))-YEAR($C50))*12+MONTH((Paychecks!$B$2+1))-MONTH($C50)))&lt;(Paychecks!$B$2+1)))-IF(((YEAR(Paychecks!$A$2)-YEAR($C50))*12+MONTH(Paychecks!$A$2)-MONTH($C50))&lt;0,0,INT((((YEAR(Paychecks!$A$2)-YEAR($C50))*12+MONTH(Paychecks!$A$2)-MONTH($C50))-1)/(($D50="Monthly")+3*($D50="Quarterly")+12*($D50="Yearly")))+1+(MOD(((YEAR(Paychecks!$A$2)-YEAR($C50))*12+MONTH(Paychecks!$A$2)-MONTH($C50)),(($D50="Monthly")+3*($D50="Quarterly")+12*($D50="Yearly")))=0)*(EDATE($C50,((YEAR(Paychecks!$A$2)-YEAR($C50))*12+MONTH(Paychecks!$A$2)-MONTH($C50)))&lt;Paychecks!$A$2)),($C50&gt;=Paychecks!$A$2)*($C50&lt;=Paychecks!$B$2))))</f>
      </c>
      <c r="L50" s="14">
        <f>IF(OR($A50="",$C50=""),0,IF((7*($D50="Weekly")+14*($D50="Every 2 weeks"))&gt;0,MAX(0,-INT(($C50-(Paychecks!$B$3+1))/(7*($D50="Weekly")+14*($D50="Every 2 weeks")))-MAX(0,-INT(($C50-Paychecks!$A$3)/(7*($D50="Weekly")+14*($D50="Every 2 weeks"))))),IF((($D50="Monthly")+3*($D50="Quarterly")+12*($D50="Yearly"))&gt;0,IF(((YEAR((Paychecks!$B$3+1))-YEAR($C50))*12+MONTH((Paychecks!$B$3+1))-MONTH($C50))&lt;0,0,INT((((YEAR((Paychecks!$B$3+1))-YEAR($C50))*12+MONTH((Paychecks!$B$3+1))-MONTH($C50))-1)/(($D50="Monthly")+3*($D50="Quarterly")+12*($D50="Yearly")))+1+(MOD(((YEAR((Paychecks!$B$3+1))-YEAR($C50))*12+MONTH((Paychecks!$B$3+1))-MONTH($C50)),(($D50="Monthly")+3*($D50="Quarterly")+12*($D50="Yearly")))=0)*(EDATE($C50,((YEAR((Paychecks!$B$3+1))-YEAR($C50))*12+MONTH((Paychecks!$B$3+1))-MONTH($C50)))&lt;(Paychecks!$B$3+1)))-IF(((YEAR(Paychecks!$A$3)-YEAR($C50))*12+MONTH(Paychecks!$A$3)-MONTH($C50))&lt;0,0,INT((((YEAR(Paychecks!$A$3)-YEAR($C50))*12+MONTH(Paychecks!$A$3)-MONTH($C50))-1)/(($D50="Monthly")+3*($D50="Quarterly")+12*($D50="Yearly")))+1+(MOD(((YEAR(Paychecks!$A$3)-YEAR($C50))*12+MONTH(Paychecks!$A$3)-MONTH($C50)),(($D50="Monthly")+3*($D50="Quarterly")+12*($D50="Yearly")))=0)*(EDATE($C50,((YEAR(Paychecks!$A$3)-YEAR($C50))*12+MONTH(Paychecks!$A$3)-MONTH($C50)))&lt;Paychecks!$A$3)),($C50&gt;=Paychecks!$A$3)*($C50&lt;=Paychecks!$B$3))))</f>
      </c>
      <c r="M50" s="14">
        <f>IF(OR($A50="",$C50=""),0,IF((7*($D50="Weekly")+14*($D50="Every 2 weeks"))&gt;0,MAX(0,-INT(($C50-(Paychecks!$B$4+1))/(7*($D50="Weekly")+14*($D50="Every 2 weeks")))-MAX(0,-INT(($C50-Paychecks!$A$4)/(7*($D50="Weekly")+14*($D50="Every 2 weeks"))))),IF((($D50="Monthly")+3*($D50="Quarterly")+12*($D50="Yearly"))&gt;0,IF(((YEAR((Paychecks!$B$4+1))-YEAR($C50))*12+MONTH((Paychecks!$B$4+1))-MONTH($C50))&lt;0,0,INT((((YEAR((Paychecks!$B$4+1))-YEAR($C50))*12+MONTH((Paychecks!$B$4+1))-MONTH($C50))-1)/(($D50="Monthly")+3*($D50="Quarterly")+12*($D50="Yearly")))+1+(MOD(((YEAR((Paychecks!$B$4+1))-YEAR($C50))*12+MONTH((Paychecks!$B$4+1))-MONTH($C50)),(($D50="Monthly")+3*($D50="Quarterly")+12*($D50="Yearly")))=0)*(EDATE($C50,((YEAR((Paychecks!$B$4+1))-YEAR($C50))*12+MONTH((Paychecks!$B$4+1))-MONTH($C50)))&lt;(Paychecks!$B$4+1)))-IF(((YEAR(Paychecks!$A$4)-YEAR($C50))*12+MONTH(Paychecks!$A$4)-MONTH($C50))&lt;0,0,INT((((YEAR(Paychecks!$A$4)-YEAR($C50))*12+MONTH(Paychecks!$A$4)-MONTH($C50))-1)/(($D50="Monthly")+3*($D50="Quarterly")+12*($D50="Yearly")))+1+(MOD(((YEAR(Paychecks!$A$4)-YEAR($C50))*12+MONTH(Paychecks!$A$4)-MONTH($C50)),(($D50="Monthly")+3*($D50="Quarterly")+12*($D50="Yearly")))=0)*(EDATE($C50,((YEAR(Paychecks!$A$4)-YEAR($C50))*12+MONTH(Paychecks!$A$4)-MONTH($C50)))&lt;Paychecks!$A$4)),($C50&gt;=Paychecks!$A$4)*($C50&lt;=Paychecks!$B$4))))</f>
      </c>
      <c r="N50" s="14">
        <f>IF(OR($A50="",$C50=""),0,IF((7*($D50="Weekly")+14*($D50="Every 2 weeks"))&gt;0,MAX(0,-INT(($C50-(Paychecks!$B$5+1))/(7*($D50="Weekly")+14*($D50="Every 2 weeks")))-MAX(0,-INT(($C50-Paychecks!$A$5)/(7*($D50="Weekly")+14*($D50="Every 2 weeks"))))),IF((($D50="Monthly")+3*($D50="Quarterly")+12*($D50="Yearly"))&gt;0,IF(((YEAR((Paychecks!$B$5+1))-YEAR($C50))*12+MONTH((Paychecks!$B$5+1))-MONTH($C50))&lt;0,0,INT((((YEAR((Paychecks!$B$5+1))-YEAR($C50))*12+MONTH((Paychecks!$B$5+1))-MONTH($C50))-1)/(($D50="Monthly")+3*($D50="Quarterly")+12*($D50="Yearly")))+1+(MOD(((YEAR((Paychecks!$B$5+1))-YEAR($C50))*12+MONTH((Paychecks!$B$5+1))-MONTH($C50)),(($D50="Monthly")+3*($D50="Quarterly")+12*($D50="Yearly")))=0)*(EDATE($C50,((YEAR((Paychecks!$B$5+1))-YEAR($C50))*12+MONTH((Paychecks!$B$5+1))-MONTH($C50)))&lt;(Paychecks!$B$5+1)))-IF(((YEAR(Paychecks!$A$5)-YEAR($C50))*12+MONTH(Paychecks!$A$5)-MONTH($C50))&lt;0,0,INT((((YEAR(Paychecks!$A$5)-YEAR($C50))*12+MONTH(Paychecks!$A$5)-MONTH($C50))-1)/(($D50="Monthly")+3*($D50="Quarterly")+12*($D50="Yearly")))+1+(MOD(((YEAR(Paychecks!$A$5)-YEAR($C50))*12+MONTH(Paychecks!$A$5)-MONTH($C50)),(($D50="Monthly")+3*($D50="Quarterly")+12*($D50="Yearly")))=0)*(EDATE($C50,((YEAR(Paychecks!$A$5)-YEAR($C50))*12+MONTH(Paychecks!$A$5)-MONTH($C50)))&lt;Paychecks!$A$5)),($C50&gt;=Paychecks!$A$5)*($C50&lt;=Paychecks!$B$5))))</f>
      </c>
      <c r="O50" s="14">
        <f>IF(OR($A50="",$C50=""),0,IF((7*($D50="Weekly")+14*($D50="Every 2 weeks"))&gt;0,MAX(0,-INT(($C50-(Paychecks!$B$6+1))/(7*($D50="Weekly")+14*($D50="Every 2 weeks")))-MAX(0,-INT(($C50-Paychecks!$A$6)/(7*($D50="Weekly")+14*($D50="Every 2 weeks"))))),IF((($D50="Monthly")+3*($D50="Quarterly")+12*($D50="Yearly"))&gt;0,IF(((YEAR((Paychecks!$B$6+1))-YEAR($C50))*12+MONTH((Paychecks!$B$6+1))-MONTH($C50))&lt;0,0,INT((((YEAR((Paychecks!$B$6+1))-YEAR($C50))*12+MONTH((Paychecks!$B$6+1))-MONTH($C50))-1)/(($D50="Monthly")+3*($D50="Quarterly")+12*($D50="Yearly")))+1+(MOD(((YEAR((Paychecks!$B$6+1))-YEAR($C50))*12+MONTH((Paychecks!$B$6+1))-MONTH($C50)),(($D50="Monthly")+3*($D50="Quarterly")+12*($D50="Yearly")))=0)*(EDATE($C50,((YEAR((Paychecks!$B$6+1))-YEAR($C50))*12+MONTH((Paychecks!$B$6+1))-MONTH($C50)))&lt;(Paychecks!$B$6+1)))-IF(((YEAR(Paychecks!$A$6)-YEAR($C50))*12+MONTH(Paychecks!$A$6)-MONTH($C50))&lt;0,0,INT((((YEAR(Paychecks!$A$6)-YEAR($C50))*12+MONTH(Paychecks!$A$6)-MONTH($C50))-1)/(($D50="Monthly")+3*($D50="Quarterly")+12*($D50="Yearly")))+1+(MOD(((YEAR(Paychecks!$A$6)-YEAR($C50))*12+MONTH(Paychecks!$A$6)-MONTH($C50)),(($D50="Monthly")+3*($D50="Quarterly")+12*($D50="Yearly")))=0)*(EDATE($C50,((YEAR(Paychecks!$A$6)-YEAR($C50))*12+MONTH(Paychecks!$A$6)-MONTH($C50)))&lt;Paychecks!$A$6)),($C50&gt;=Paychecks!$A$6)*($C50&lt;=Paychecks!$B$6))))</f>
      </c>
      <c r="P50" s="14">
        <f>IF(OR($A50="",$C50=""),0,IF((7*($D50="Weekly")+14*($D50="Every 2 weeks"))&gt;0,MAX(0,-INT(($C50-(Paychecks!$B$7+1))/(7*($D50="Weekly")+14*($D50="Every 2 weeks")))-MAX(0,-INT(($C50-Paychecks!$A$7)/(7*($D50="Weekly")+14*($D50="Every 2 weeks"))))),IF((($D50="Monthly")+3*($D50="Quarterly")+12*($D50="Yearly"))&gt;0,IF(((YEAR((Paychecks!$B$7+1))-YEAR($C50))*12+MONTH((Paychecks!$B$7+1))-MONTH($C50))&lt;0,0,INT((((YEAR((Paychecks!$B$7+1))-YEAR($C50))*12+MONTH((Paychecks!$B$7+1))-MONTH($C50))-1)/(($D50="Monthly")+3*($D50="Quarterly")+12*($D50="Yearly")))+1+(MOD(((YEAR((Paychecks!$B$7+1))-YEAR($C50))*12+MONTH((Paychecks!$B$7+1))-MONTH($C50)),(($D50="Monthly")+3*($D50="Quarterly")+12*($D50="Yearly")))=0)*(EDATE($C50,((YEAR((Paychecks!$B$7+1))-YEAR($C50))*12+MONTH((Paychecks!$B$7+1))-MONTH($C50)))&lt;(Paychecks!$B$7+1)))-IF(((YEAR(Paychecks!$A$7)-YEAR($C50))*12+MONTH(Paychecks!$A$7)-MONTH($C50))&lt;0,0,INT((((YEAR(Paychecks!$A$7)-YEAR($C50))*12+MONTH(Paychecks!$A$7)-MONTH($C50))-1)/(($D50="Monthly")+3*($D50="Quarterly")+12*($D50="Yearly")))+1+(MOD(((YEAR(Paychecks!$A$7)-YEAR($C50))*12+MONTH(Paychecks!$A$7)-MONTH($C50)),(($D50="Monthly")+3*($D50="Quarterly")+12*($D50="Yearly")))=0)*(EDATE($C50,((YEAR(Paychecks!$A$7)-YEAR($C50))*12+MONTH(Paychecks!$A$7)-MONTH($C50)))&lt;Paychecks!$A$7)),($C50&gt;=Paychecks!$A$7)*($C50&lt;=Paychecks!$B$7))))</f>
      </c>
      <c r="Q50" s="14">
        <f>IF(OR($A50="",$C50=""),0,IF((7*($D50="Weekly")+14*($D50="Every 2 weeks"))&gt;0,MAX(0,-INT(($C50-(Paychecks!$B$8+1))/(7*($D50="Weekly")+14*($D50="Every 2 weeks")))-MAX(0,-INT(($C50-Paychecks!$A$8)/(7*($D50="Weekly")+14*($D50="Every 2 weeks"))))),IF((($D50="Monthly")+3*($D50="Quarterly")+12*($D50="Yearly"))&gt;0,IF(((YEAR((Paychecks!$B$8+1))-YEAR($C50))*12+MONTH((Paychecks!$B$8+1))-MONTH($C50))&lt;0,0,INT((((YEAR((Paychecks!$B$8+1))-YEAR($C50))*12+MONTH((Paychecks!$B$8+1))-MONTH($C50))-1)/(($D50="Monthly")+3*($D50="Quarterly")+12*($D50="Yearly")))+1+(MOD(((YEAR((Paychecks!$B$8+1))-YEAR($C50))*12+MONTH((Paychecks!$B$8+1))-MONTH($C50)),(($D50="Monthly")+3*($D50="Quarterly")+12*($D50="Yearly")))=0)*(EDATE($C50,((YEAR((Paychecks!$B$8+1))-YEAR($C50))*12+MONTH((Paychecks!$B$8+1))-MONTH($C50)))&lt;(Paychecks!$B$8+1)))-IF(((YEAR(Paychecks!$A$8)-YEAR($C50))*12+MONTH(Paychecks!$A$8)-MONTH($C50))&lt;0,0,INT((((YEAR(Paychecks!$A$8)-YEAR($C50))*12+MONTH(Paychecks!$A$8)-MONTH($C50))-1)/(($D50="Monthly")+3*($D50="Quarterly")+12*($D50="Yearly")))+1+(MOD(((YEAR(Paychecks!$A$8)-YEAR($C50))*12+MONTH(Paychecks!$A$8)-MONTH($C50)),(($D50="Monthly")+3*($D50="Quarterly")+12*($D50="Yearly")))=0)*(EDATE($C50,((YEAR(Paychecks!$A$8)-YEAR($C50))*12+MONTH(Paychecks!$A$8)-MONTH($C50)))&lt;Paychecks!$A$8)),($C50&gt;=Paychecks!$A$8)*($C50&lt;=Paychecks!$B$8))))</f>
      </c>
      <c r="R50" s="14">
        <f>IF(OR($A50="",$C50=""),0,IF((7*($D50="Weekly")+14*($D50="Every 2 weeks"))&gt;0,MAX(0,-INT(($C50-(Paychecks!$B$9+1))/(7*($D50="Weekly")+14*($D50="Every 2 weeks")))-MAX(0,-INT(($C50-Paychecks!$A$9)/(7*($D50="Weekly")+14*($D50="Every 2 weeks"))))),IF((($D50="Monthly")+3*($D50="Quarterly")+12*($D50="Yearly"))&gt;0,IF(((YEAR((Paychecks!$B$9+1))-YEAR($C50))*12+MONTH((Paychecks!$B$9+1))-MONTH($C50))&lt;0,0,INT((((YEAR((Paychecks!$B$9+1))-YEAR($C50))*12+MONTH((Paychecks!$B$9+1))-MONTH($C50))-1)/(($D50="Monthly")+3*($D50="Quarterly")+12*($D50="Yearly")))+1+(MOD(((YEAR((Paychecks!$B$9+1))-YEAR($C50))*12+MONTH((Paychecks!$B$9+1))-MONTH($C50)),(($D50="Monthly")+3*($D50="Quarterly")+12*($D50="Yearly")))=0)*(EDATE($C50,((YEAR((Paychecks!$B$9+1))-YEAR($C50))*12+MONTH((Paychecks!$B$9+1))-MONTH($C50)))&lt;(Paychecks!$B$9+1)))-IF(((YEAR(Paychecks!$A$9)-YEAR($C50))*12+MONTH(Paychecks!$A$9)-MONTH($C50))&lt;0,0,INT((((YEAR(Paychecks!$A$9)-YEAR($C50))*12+MONTH(Paychecks!$A$9)-MONTH($C50))-1)/(($D50="Monthly")+3*($D50="Quarterly")+12*($D50="Yearly")))+1+(MOD(((YEAR(Paychecks!$A$9)-YEAR($C50))*12+MONTH(Paychecks!$A$9)-MONTH($C50)),(($D50="Monthly")+3*($D50="Quarterly")+12*($D50="Yearly")))=0)*(EDATE($C50,((YEAR(Paychecks!$A$9)-YEAR($C50))*12+MONTH(Paychecks!$A$9)-MONTH($C50)))&lt;Paychecks!$A$9)),($C50&gt;=Paychecks!$A$9)*($C50&lt;=Paychecks!$B$9))))</f>
      </c>
    </row>
    <row r="51" spans="1:18" x14ac:dyDescent="0.25">
      <c r="A51" s="2"/>
      <c r="B51" s="11"/>
      <c r="C51" s="9"/>
      <c r="D51" s="2"/>
      <c r="E51" s="2"/>
      <c r="F51" s="2"/>
      <c r="G51" s="2">
        <f>IF(A51="","",IF(F51="Yes","Paid",IF(C51&lt;TODAY(),"Overdue",IF(C51-TODAY()&lt;=HeadsUp,"Due soon",IF(E51="Yes","Autopay","Upcoming")))))</f>
      </c>
      <c r="H51" s="2">
        <f>IF(OR(A51="",F51="Yes"),"",C51-TODAY())</f>
      </c>
      <c r="I51" s="9">
        <f>IF(OR(A51="",C51=""),"",IF(OR(C51&lt;Paychecks!$A$2,C51&gt;Paychecks!$B$9),"",INDEX(Paychecks!$A$2:$A$9,MATCH(C51,Paychecks!$A$2:$A$9,1))))</f>
      </c>
      <c r="J51" s="2"/>
      <c r="K51" s="14">
        <f>IF(OR($A51="",$C51=""),0,IF((7*($D51="Weekly")+14*($D51="Every 2 weeks"))&gt;0,MAX(0,-INT(($C51-(Paychecks!$B$2+1))/(7*($D51="Weekly")+14*($D51="Every 2 weeks")))-MAX(0,-INT(($C51-Paychecks!$A$2)/(7*($D51="Weekly")+14*($D51="Every 2 weeks"))))),IF((($D51="Monthly")+3*($D51="Quarterly")+12*($D51="Yearly"))&gt;0,IF(((YEAR((Paychecks!$B$2+1))-YEAR($C51))*12+MONTH((Paychecks!$B$2+1))-MONTH($C51))&lt;0,0,INT((((YEAR((Paychecks!$B$2+1))-YEAR($C51))*12+MONTH((Paychecks!$B$2+1))-MONTH($C51))-1)/(($D51="Monthly")+3*($D51="Quarterly")+12*($D51="Yearly")))+1+(MOD(((YEAR((Paychecks!$B$2+1))-YEAR($C51))*12+MONTH((Paychecks!$B$2+1))-MONTH($C51)),(($D51="Monthly")+3*($D51="Quarterly")+12*($D51="Yearly")))=0)*(EDATE($C51,((YEAR((Paychecks!$B$2+1))-YEAR($C51))*12+MONTH((Paychecks!$B$2+1))-MONTH($C51)))&lt;(Paychecks!$B$2+1)))-IF(((YEAR(Paychecks!$A$2)-YEAR($C51))*12+MONTH(Paychecks!$A$2)-MONTH($C51))&lt;0,0,INT((((YEAR(Paychecks!$A$2)-YEAR($C51))*12+MONTH(Paychecks!$A$2)-MONTH($C51))-1)/(($D51="Monthly")+3*($D51="Quarterly")+12*($D51="Yearly")))+1+(MOD(((YEAR(Paychecks!$A$2)-YEAR($C51))*12+MONTH(Paychecks!$A$2)-MONTH($C51)),(($D51="Monthly")+3*($D51="Quarterly")+12*($D51="Yearly")))=0)*(EDATE($C51,((YEAR(Paychecks!$A$2)-YEAR($C51))*12+MONTH(Paychecks!$A$2)-MONTH($C51)))&lt;Paychecks!$A$2)),($C51&gt;=Paychecks!$A$2)*($C51&lt;=Paychecks!$B$2))))</f>
      </c>
      <c r="L51" s="14">
        <f>IF(OR($A51="",$C51=""),0,IF((7*($D51="Weekly")+14*($D51="Every 2 weeks"))&gt;0,MAX(0,-INT(($C51-(Paychecks!$B$3+1))/(7*($D51="Weekly")+14*($D51="Every 2 weeks")))-MAX(0,-INT(($C51-Paychecks!$A$3)/(7*($D51="Weekly")+14*($D51="Every 2 weeks"))))),IF((($D51="Monthly")+3*($D51="Quarterly")+12*($D51="Yearly"))&gt;0,IF(((YEAR((Paychecks!$B$3+1))-YEAR($C51))*12+MONTH((Paychecks!$B$3+1))-MONTH($C51))&lt;0,0,INT((((YEAR((Paychecks!$B$3+1))-YEAR($C51))*12+MONTH((Paychecks!$B$3+1))-MONTH($C51))-1)/(($D51="Monthly")+3*($D51="Quarterly")+12*($D51="Yearly")))+1+(MOD(((YEAR((Paychecks!$B$3+1))-YEAR($C51))*12+MONTH((Paychecks!$B$3+1))-MONTH($C51)),(($D51="Monthly")+3*($D51="Quarterly")+12*($D51="Yearly")))=0)*(EDATE($C51,((YEAR((Paychecks!$B$3+1))-YEAR($C51))*12+MONTH((Paychecks!$B$3+1))-MONTH($C51)))&lt;(Paychecks!$B$3+1)))-IF(((YEAR(Paychecks!$A$3)-YEAR($C51))*12+MONTH(Paychecks!$A$3)-MONTH($C51))&lt;0,0,INT((((YEAR(Paychecks!$A$3)-YEAR($C51))*12+MONTH(Paychecks!$A$3)-MONTH($C51))-1)/(($D51="Monthly")+3*($D51="Quarterly")+12*($D51="Yearly")))+1+(MOD(((YEAR(Paychecks!$A$3)-YEAR($C51))*12+MONTH(Paychecks!$A$3)-MONTH($C51)),(($D51="Monthly")+3*($D51="Quarterly")+12*($D51="Yearly")))=0)*(EDATE($C51,((YEAR(Paychecks!$A$3)-YEAR($C51))*12+MONTH(Paychecks!$A$3)-MONTH($C51)))&lt;Paychecks!$A$3)),($C51&gt;=Paychecks!$A$3)*($C51&lt;=Paychecks!$B$3))))</f>
      </c>
      <c r="M51" s="14">
        <f>IF(OR($A51="",$C51=""),0,IF((7*($D51="Weekly")+14*($D51="Every 2 weeks"))&gt;0,MAX(0,-INT(($C51-(Paychecks!$B$4+1))/(7*($D51="Weekly")+14*($D51="Every 2 weeks")))-MAX(0,-INT(($C51-Paychecks!$A$4)/(7*($D51="Weekly")+14*($D51="Every 2 weeks"))))),IF((($D51="Monthly")+3*($D51="Quarterly")+12*($D51="Yearly"))&gt;0,IF(((YEAR((Paychecks!$B$4+1))-YEAR($C51))*12+MONTH((Paychecks!$B$4+1))-MONTH($C51))&lt;0,0,INT((((YEAR((Paychecks!$B$4+1))-YEAR($C51))*12+MONTH((Paychecks!$B$4+1))-MONTH($C51))-1)/(($D51="Monthly")+3*($D51="Quarterly")+12*($D51="Yearly")))+1+(MOD(((YEAR((Paychecks!$B$4+1))-YEAR($C51))*12+MONTH((Paychecks!$B$4+1))-MONTH($C51)),(($D51="Monthly")+3*($D51="Quarterly")+12*($D51="Yearly")))=0)*(EDATE($C51,((YEAR((Paychecks!$B$4+1))-YEAR($C51))*12+MONTH((Paychecks!$B$4+1))-MONTH($C51)))&lt;(Paychecks!$B$4+1)))-IF(((YEAR(Paychecks!$A$4)-YEAR($C51))*12+MONTH(Paychecks!$A$4)-MONTH($C51))&lt;0,0,INT((((YEAR(Paychecks!$A$4)-YEAR($C51))*12+MONTH(Paychecks!$A$4)-MONTH($C51))-1)/(($D51="Monthly")+3*($D51="Quarterly")+12*($D51="Yearly")))+1+(MOD(((YEAR(Paychecks!$A$4)-YEAR($C51))*12+MONTH(Paychecks!$A$4)-MONTH($C51)),(($D51="Monthly")+3*($D51="Quarterly")+12*($D51="Yearly")))=0)*(EDATE($C51,((YEAR(Paychecks!$A$4)-YEAR($C51))*12+MONTH(Paychecks!$A$4)-MONTH($C51)))&lt;Paychecks!$A$4)),($C51&gt;=Paychecks!$A$4)*($C51&lt;=Paychecks!$B$4))))</f>
      </c>
      <c r="N51" s="14">
        <f>IF(OR($A51="",$C51=""),0,IF((7*($D51="Weekly")+14*($D51="Every 2 weeks"))&gt;0,MAX(0,-INT(($C51-(Paychecks!$B$5+1))/(7*($D51="Weekly")+14*($D51="Every 2 weeks")))-MAX(0,-INT(($C51-Paychecks!$A$5)/(7*($D51="Weekly")+14*($D51="Every 2 weeks"))))),IF((($D51="Monthly")+3*($D51="Quarterly")+12*($D51="Yearly"))&gt;0,IF(((YEAR((Paychecks!$B$5+1))-YEAR($C51))*12+MONTH((Paychecks!$B$5+1))-MONTH($C51))&lt;0,0,INT((((YEAR((Paychecks!$B$5+1))-YEAR($C51))*12+MONTH((Paychecks!$B$5+1))-MONTH($C51))-1)/(($D51="Monthly")+3*($D51="Quarterly")+12*($D51="Yearly")))+1+(MOD(((YEAR((Paychecks!$B$5+1))-YEAR($C51))*12+MONTH((Paychecks!$B$5+1))-MONTH($C51)),(($D51="Monthly")+3*($D51="Quarterly")+12*($D51="Yearly")))=0)*(EDATE($C51,((YEAR((Paychecks!$B$5+1))-YEAR($C51))*12+MONTH((Paychecks!$B$5+1))-MONTH($C51)))&lt;(Paychecks!$B$5+1)))-IF(((YEAR(Paychecks!$A$5)-YEAR($C51))*12+MONTH(Paychecks!$A$5)-MONTH($C51))&lt;0,0,INT((((YEAR(Paychecks!$A$5)-YEAR($C51))*12+MONTH(Paychecks!$A$5)-MONTH($C51))-1)/(($D51="Monthly")+3*($D51="Quarterly")+12*($D51="Yearly")))+1+(MOD(((YEAR(Paychecks!$A$5)-YEAR($C51))*12+MONTH(Paychecks!$A$5)-MONTH($C51)),(($D51="Monthly")+3*($D51="Quarterly")+12*($D51="Yearly")))=0)*(EDATE($C51,((YEAR(Paychecks!$A$5)-YEAR($C51))*12+MONTH(Paychecks!$A$5)-MONTH($C51)))&lt;Paychecks!$A$5)),($C51&gt;=Paychecks!$A$5)*($C51&lt;=Paychecks!$B$5))))</f>
      </c>
      <c r="O51" s="14">
        <f>IF(OR($A51="",$C51=""),0,IF((7*($D51="Weekly")+14*($D51="Every 2 weeks"))&gt;0,MAX(0,-INT(($C51-(Paychecks!$B$6+1))/(7*($D51="Weekly")+14*($D51="Every 2 weeks")))-MAX(0,-INT(($C51-Paychecks!$A$6)/(7*($D51="Weekly")+14*($D51="Every 2 weeks"))))),IF((($D51="Monthly")+3*($D51="Quarterly")+12*($D51="Yearly"))&gt;0,IF(((YEAR((Paychecks!$B$6+1))-YEAR($C51))*12+MONTH((Paychecks!$B$6+1))-MONTH($C51))&lt;0,0,INT((((YEAR((Paychecks!$B$6+1))-YEAR($C51))*12+MONTH((Paychecks!$B$6+1))-MONTH($C51))-1)/(($D51="Monthly")+3*($D51="Quarterly")+12*($D51="Yearly")))+1+(MOD(((YEAR((Paychecks!$B$6+1))-YEAR($C51))*12+MONTH((Paychecks!$B$6+1))-MONTH($C51)),(($D51="Monthly")+3*($D51="Quarterly")+12*($D51="Yearly")))=0)*(EDATE($C51,((YEAR((Paychecks!$B$6+1))-YEAR($C51))*12+MONTH((Paychecks!$B$6+1))-MONTH($C51)))&lt;(Paychecks!$B$6+1)))-IF(((YEAR(Paychecks!$A$6)-YEAR($C51))*12+MONTH(Paychecks!$A$6)-MONTH($C51))&lt;0,0,INT((((YEAR(Paychecks!$A$6)-YEAR($C51))*12+MONTH(Paychecks!$A$6)-MONTH($C51))-1)/(($D51="Monthly")+3*($D51="Quarterly")+12*($D51="Yearly")))+1+(MOD(((YEAR(Paychecks!$A$6)-YEAR($C51))*12+MONTH(Paychecks!$A$6)-MONTH($C51)),(($D51="Monthly")+3*($D51="Quarterly")+12*($D51="Yearly")))=0)*(EDATE($C51,((YEAR(Paychecks!$A$6)-YEAR($C51))*12+MONTH(Paychecks!$A$6)-MONTH($C51)))&lt;Paychecks!$A$6)),($C51&gt;=Paychecks!$A$6)*($C51&lt;=Paychecks!$B$6))))</f>
      </c>
      <c r="P51" s="14">
        <f>IF(OR($A51="",$C51=""),0,IF((7*($D51="Weekly")+14*($D51="Every 2 weeks"))&gt;0,MAX(0,-INT(($C51-(Paychecks!$B$7+1))/(7*($D51="Weekly")+14*($D51="Every 2 weeks")))-MAX(0,-INT(($C51-Paychecks!$A$7)/(7*($D51="Weekly")+14*($D51="Every 2 weeks"))))),IF((($D51="Monthly")+3*($D51="Quarterly")+12*($D51="Yearly"))&gt;0,IF(((YEAR((Paychecks!$B$7+1))-YEAR($C51))*12+MONTH((Paychecks!$B$7+1))-MONTH($C51))&lt;0,0,INT((((YEAR((Paychecks!$B$7+1))-YEAR($C51))*12+MONTH((Paychecks!$B$7+1))-MONTH($C51))-1)/(($D51="Monthly")+3*($D51="Quarterly")+12*($D51="Yearly")))+1+(MOD(((YEAR((Paychecks!$B$7+1))-YEAR($C51))*12+MONTH((Paychecks!$B$7+1))-MONTH($C51)),(($D51="Monthly")+3*($D51="Quarterly")+12*($D51="Yearly")))=0)*(EDATE($C51,((YEAR((Paychecks!$B$7+1))-YEAR($C51))*12+MONTH((Paychecks!$B$7+1))-MONTH($C51)))&lt;(Paychecks!$B$7+1)))-IF(((YEAR(Paychecks!$A$7)-YEAR($C51))*12+MONTH(Paychecks!$A$7)-MONTH($C51))&lt;0,0,INT((((YEAR(Paychecks!$A$7)-YEAR($C51))*12+MONTH(Paychecks!$A$7)-MONTH($C51))-1)/(($D51="Monthly")+3*($D51="Quarterly")+12*($D51="Yearly")))+1+(MOD(((YEAR(Paychecks!$A$7)-YEAR($C51))*12+MONTH(Paychecks!$A$7)-MONTH($C51)),(($D51="Monthly")+3*($D51="Quarterly")+12*($D51="Yearly")))=0)*(EDATE($C51,((YEAR(Paychecks!$A$7)-YEAR($C51))*12+MONTH(Paychecks!$A$7)-MONTH($C51)))&lt;Paychecks!$A$7)),($C51&gt;=Paychecks!$A$7)*($C51&lt;=Paychecks!$B$7))))</f>
      </c>
      <c r="Q51" s="14">
        <f>IF(OR($A51="",$C51=""),0,IF((7*($D51="Weekly")+14*($D51="Every 2 weeks"))&gt;0,MAX(0,-INT(($C51-(Paychecks!$B$8+1))/(7*($D51="Weekly")+14*($D51="Every 2 weeks")))-MAX(0,-INT(($C51-Paychecks!$A$8)/(7*($D51="Weekly")+14*($D51="Every 2 weeks"))))),IF((($D51="Monthly")+3*($D51="Quarterly")+12*($D51="Yearly"))&gt;0,IF(((YEAR((Paychecks!$B$8+1))-YEAR($C51))*12+MONTH((Paychecks!$B$8+1))-MONTH($C51))&lt;0,0,INT((((YEAR((Paychecks!$B$8+1))-YEAR($C51))*12+MONTH((Paychecks!$B$8+1))-MONTH($C51))-1)/(($D51="Monthly")+3*($D51="Quarterly")+12*($D51="Yearly")))+1+(MOD(((YEAR((Paychecks!$B$8+1))-YEAR($C51))*12+MONTH((Paychecks!$B$8+1))-MONTH($C51)),(($D51="Monthly")+3*($D51="Quarterly")+12*($D51="Yearly")))=0)*(EDATE($C51,((YEAR((Paychecks!$B$8+1))-YEAR($C51))*12+MONTH((Paychecks!$B$8+1))-MONTH($C51)))&lt;(Paychecks!$B$8+1)))-IF(((YEAR(Paychecks!$A$8)-YEAR($C51))*12+MONTH(Paychecks!$A$8)-MONTH($C51))&lt;0,0,INT((((YEAR(Paychecks!$A$8)-YEAR($C51))*12+MONTH(Paychecks!$A$8)-MONTH($C51))-1)/(($D51="Monthly")+3*($D51="Quarterly")+12*($D51="Yearly")))+1+(MOD(((YEAR(Paychecks!$A$8)-YEAR($C51))*12+MONTH(Paychecks!$A$8)-MONTH($C51)),(($D51="Monthly")+3*($D51="Quarterly")+12*($D51="Yearly")))=0)*(EDATE($C51,((YEAR(Paychecks!$A$8)-YEAR($C51))*12+MONTH(Paychecks!$A$8)-MONTH($C51)))&lt;Paychecks!$A$8)),($C51&gt;=Paychecks!$A$8)*($C51&lt;=Paychecks!$B$8))))</f>
      </c>
      <c r="R51" s="14">
        <f>IF(OR($A51="",$C51=""),0,IF((7*($D51="Weekly")+14*($D51="Every 2 weeks"))&gt;0,MAX(0,-INT(($C51-(Paychecks!$B$9+1))/(7*($D51="Weekly")+14*($D51="Every 2 weeks")))-MAX(0,-INT(($C51-Paychecks!$A$9)/(7*($D51="Weekly")+14*($D51="Every 2 weeks"))))),IF((($D51="Monthly")+3*($D51="Quarterly")+12*($D51="Yearly"))&gt;0,IF(((YEAR((Paychecks!$B$9+1))-YEAR($C51))*12+MONTH((Paychecks!$B$9+1))-MONTH($C51))&lt;0,0,INT((((YEAR((Paychecks!$B$9+1))-YEAR($C51))*12+MONTH((Paychecks!$B$9+1))-MONTH($C51))-1)/(($D51="Monthly")+3*($D51="Quarterly")+12*($D51="Yearly")))+1+(MOD(((YEAR((Paychecks!$B$9+1))-YEAR($C51))*12+MONTH((Paychecks!$B$9+1))-MONTH($C51)),(($D51="Monthly")+3*($D51="Quarterly")+12*($D51="Yearly")))=0)*(EDATE($C51,((YEAR((Paychecks!$B$9+1))-YEAR($C51))*12+MONTH((Paychecks!$B$9+1))-MONTH($C51)))&lt;(Paychecks!$B$9+1)))-IF(((YEAR(Paychecks!$A$9)-YEAR($C51))*12+MONTH(Paychecks!$A$9)-MONTH($C51))&lt;0,0,INT((((YEAR(Paychecks!$A$9)-YEAR($C51))*12+MONTH(Paychecks!$A$9)-MONTH($C51))-1)/(($D51="Monthly")+3*($D51="Quarterly")+12*($D51="Yearly")))+1+(MOD(((YEAR(Paychecks!$A$9)-YEAR($C51))*12+MONTH(Paychecks!$A$9)-MONTH($C51)),(($D51="Monthly")+3*($D51="Quarterly")+12*($D51="Yearly")))=0)*(EDATE($C51,((YEAR(Paychecks!$A$9)-YEAR($C51))*12+MONTH(Paychecks!$A$9)-MONTH($C51)))&lt;Paychecks!$A$9)),($C51&gt;=Paychecks!$A$9)*($C51&lt;=Paychecks!$B$9))))</f>
      </c>
    </row>
    <row r="52" spans="1:18" x14ac:dyDescent="0.25">
      <c r="A52" s="2"/>
      <c r="B52" s="11"/>
      <c r="C52" s="9"/>
      <c r="D52" s="2"/>
      <c r="E52" s="2"/>
      <c r="F52" s="2"/>
      <c r="G52" s="2">
        <f>IF(A52="","",IF(F52="Yes","Paid",IF(C52&lt;TODAY(),"Overdue",IF(C52-TODAY()&lt;=HeadsUp,"Due soon",IF(E52="Yes","Autopay","Upcoming")))))</f>
      </c>
      <c r="H52" s="2">
        <f>IF(OR(A52="",F52="Yes"),"",C52-TODAY())</f>
      </c>
      <c r="I52" s="9">
        <f>IF(OR(A52="",C52=""),"",IF(OR(C52&lt;Paychecks!$A$2,C52&gt;Paychecks!$B$9),"",INDEX(Paychecks!$A$2:$A$9,MATCH(C52,Paychecks!$A$2:$A$9,1))))</f>
      </c>
      <c r="J52" s="2"/>
      <c r="K52" s="14">
        <f>IF(OR($A52="",$C52=""),0,IF((7*($D52="Weekly")+14*($D52="Every 2 weeks"))&gt;0,MAX(0,-INT(($C52-(Paychecks!$B$2+1))/(7*($D52="Weekly")+14*($D52="Every 2 weeks")))-MAX(0,-INT(($C52-Paychecks!$A$2)/(7*($D52="Weekly")+14*($D52="Every 2 weeks"))))),IF((($D52="Monthly")+3*($D52="Quarterly")+12*($D52="Yearly"))&gt;0,IF(((YEAR((Paychecks!$B$2+1))-YEAR($C52))*12+MONTH((Paychecks!$B$2+1))-MONTH($C52))&lt;0,0,INT((((YEAR((Paychecks!$B$2+1))-YEAR($C52))*12+MONTH((Paychecks!$B$2+1))-MONTH($C52))-1)/(($D52="Monthly")+3*($D52="Quarterly")+12*($D52="Yearly")))+1+(MOD(((YEAR((Paychecks!$B$2+1))-YEAR($C52))*12+MONTH((Paychecks!$B$2+1))-MONTH($C52)),(($D52="Monthly")+3*($D52="Quarterly")+12*($D52="Yearly")))=0)*(EDATE($C52,((YEAR((Paychecks!$B$2+1))-YEAR($C52))*12+MONTH((Paychecks!$B$2+1))-MONTH($C52)))&lt;(Paychecks!$B$2+1)))-IF(((YEAR(Paychecks!$A$2)-YEAR($C52))*12+MONTH(Paychecks!$A$2)-MONTH($C52))&lt;0,0,INT((((YEAR(Paychecks!$A$2)-YEAR($C52))*12+MONTH(Paychecks!$A$2)-MONTH($C52))-1)/(($D52="Monthly")+3*($D52="Quarterly")+12*($D52="Yearly")))+1+(MOD(((YEAR(Paychecks!$A$2)-YEAR($C52))*12+MONTH(Paychecks!$A$2)-MONTH($C52)),(($D52="Monthly")+3*($D52="Quarterly")+12*($D52="Yearly")))=0)*(EDATE($C52,((YEAR(Paychecks!$A$2)-YEAR($C52))*12+MONTH(Paychecks!$A$2)-MONTH($C52)))&lt;Paychecks!$A$2)),($C52&gt;=Paychecks!$A$2)*($C52&lt;=Paychecks!$B$2))))</f>
      </c>
      <c r="L52" s="14">
        <f>IF(OR($A52="",$C52=""),0,IF((7*($D52="Weekly")+14*($D52="Every 2 weeks"))&gt;0,MAX(0,-INT(($C52-(Paychecks!$B$3+1))/(7*($D52="Weekly")+14*($D52="Every 2 weeks")))-MAX(0,-INT(($C52-Paychecks!$A$3)/(7*($D52="Weekly")+14*($D52="Every 2 weeks"))))),IF((($D52="Monthly")+3*($D52="Quarterly")+12*($D52="Yearly"))&gt;0,IF(((YEAR((Paychecks!$B$3+1))-YEAR($C52))*12+MONTH((Paychecks!$B$3+1))-MONTH($C52))&lt;0,0,INT((((YEAR((Paychecks!$B$3+1))-YEAR($C52))*12+MONTH((Paychecks!$B$3+1))-MONTH($C52))-1)/(($D52="Monthly")+3*($D52="Quarterly")+12*($D52="Yearly")))+1+(MOD(((YEAR((Paychecks!$B$3+1))-YEAR($C52))*12+MONTH((Paychecks!$B$3+1))-MONTH($C52)),(($D52="Monthly")+3*($D52="Quarterly")+12*($D52="Yearly")))=0)*(EDATE($C52,((YEAR((Paychecks!$B$3+1))-YEAR($C52))*12+MONTH((Paychecks!$B$3+1))-MONTH($C52)))&lt;(Paychecks!$B$3+1)))-IF(((YEAR(Paychecks!$A$3)-YEAR($C52))*12+MONTH(Paychecks!$A$3)-MONTH($C52))&lt;0,0,INT((((YEAR(Paychecks!$A$3)-YEAR($C52))*12+MONTH(Paychecks!$A$3)-MONTH($C52))-1)/(($D52="Monthly")+3*($D52="Quarterly")+12*($D52="Yearly")))+1+(MOD(((YEAR(Paychecks!$A$3)-YEAR($C52))*12+MONTH(Paychecks!$A$3)-MONTH($C52)),(($D52="Monthly")+3*($D52="Quarterly")+12*($D52="Yearly")))=0)*(EDATE($C52,((YEAR(Paychecks!$A$3)-YEAR($C52))*12+MONTH(Paychecks!$A$3)-MONTH($C52)))&lt;Paychecks!$A$3)),($C52&gt;=Paychecks!$A$3)*($C52&lt;=Paychecks!$B$3))))</f>
      </c>
      <c r="M52" s="14">
        <f>IF(OR($A52="",$C52=""),0,IF((7*($D52="Weekly")+14*($D52="Every 2 weeks"))&gt;0,MAX(0,-INT(($C52-(Paychecks!$B$4+1))/(7*($D52="Weekly")+14*($D52="Every 2 weeks")))-MAX(0,-INT(($C52-Paychecks!$A$4)/(7*($D52="Weekly")+14*($D52="Every 2 weeks"))))),IF((($D52="Monthly")+3*($D52="Quarterly")+12*($D52="Yearly"))&gt;0,IF(((YEAR((Paychecks!$B$4+1))-YEAR($C52))*12+MONTH((Paychecks!$B$4+1))-MONTH($C52))&lt;0,0,INT((((YEAR((Paychecks!$B$4+1))-YEAR($C52))*12+MONTH((Paychecks!$B$4+1))-MONTH($C52))-1)/(($D52="Monthly")+3*($D52="Quarterly")+12*($D52="Yearly")))+1+(MOD(((YEAR((Paychecks!$B$4+1))-YEAR($C52))*12+MONTH((Paychecks!$B$4+1))-MONTH($C52)),(($D52="Monthly")+3*($D52="Quarterly")+12*($D52="Yearly")))=0)*(EDATE($C52,((YEAR((Paychecks!$B$4+1))-YEAR($C52))*12+MONTH((Paychecks!$B$4+1))-MONTH($C52)))&lt;(Paychecks!$B$4+1)))-IF(((YEAR(Paychecks!$A$4)-YEAR($C52))*12+MONTH(Paychecks!$A$4)-MONTH($C52))&lt;0,0,INT((((YEAR(Paychecks!$A$4)-YEAR($C52))*12+MONTH(Paychecks!$A$4)-MONTH($C52))-1)/(($D52="Monthly")+3*($D52="Quarterly")+12*($D52="Yearly")))+1+(MOD(((YEAR(Paychecks!$A$4)-YEAR($C52))*12+MONTH(Paychecks!$A$4)-MONTH($C52)),(($D52="Monthly")+3*($D52="Quarterly")+12*($D52="Yearly")))=0)*(EDATE($C52,((YEAR(Paychecks!$A$4)-YEAR($C52))*12+MONTH(Paychecks!$A$4)-MONTH($C52)))&lt;Paychecks!$A$4)),($C52&gt;=Paychecks!$A$4)*($C52&lt;=Paychecks!$B$4))))</f>
      </c>
      <c r="N52" s="14">
        <f>IF(OR($A52="",$C52=""),0,IF((7*($D52="Weekly")+14*($D52="Every 2 weeks"))&gt;0,MAX(0,-INT(($C52-(Paychecks!$B$5+1))/(7*($D52="Weekly")+14*($D52="Every 2 weeks")))-MAX(0,-INT(($C52-Paychecks!$A$5)/(7*($D52="Weekly")+14*($D52="Every 2 weeks"))))),IF((($D52="Monthly")+3*($D52="Quarterly")+12*($D52="Yearly"))&gt;0,IF(((YEAR((Paychecks!$B$5+1))-YEAR($C52))*12+MONTH((Paychecks!$B$5+1))-MONTH($C52))&lt;0,0,INT((((YEAR((Paychecks!$B$5+1))-YEAR($C52))*12+MONTH((Paychecks!$B$5+1))-MONTH($C52))-1)/(($D52="Monthly")+3*($D52="Quarterly")+12*($D52="Yearly")))+1+(MOD(((YEAR((Paychecks!$B$5+1))-YEAR($C52))*12+MONTH((Paychecks!$B$5+1))-MONTH($C52)),(($D52="Monthly")+3*($D52="Quarterly")+12*($D52="Yearly")))=0)*(EDATE($C52,((YEAR((Paychecks!$B$5+1))-YEAR($C52))*12+MONTH((Paychecks!$B$5+1))-MONTH($C52)))&lt;(Paychecks!$B$5+1)))-IF(((YEAR(Paychecks!$A$5)-YEAR($C52))*12+MONTH(Paychecks!$A$5)-MONTH($C52))&lt;0,0,INT((((YEAR(Paychecks!$A$5)-YEAR($C52))*12+MONTH(Paychecks!$A$5)-MONTH($C52))-1)/(($D52="Monthly")+3*($D52="Quarterly")+12*($D52="Yearly")))+1+(MOD(((YEAR(Paychecks!$A$5)-YEAR($C52))*12+MONTH(Paychecks!$A$5)-MONTH($C52)),(($D52="Monthly")+3*($D52="Quarterly")+12*($D52="Yearly")))=0)*(EDATE($C52,((YEAR(Paychecks!$A$5)-YEAR($C52))*12+MONTH(Paychecks!$A$5)-MONTH($C52)))&lt;Paychecks!$A$5)),($C52&gt;=Paychecks!$A$5)*($C52&lt;=Paychecks!$B$5))))</f>
      </c>
      <c r="O52" s="14">
        <f>IF(OR($A52="",$C52=""),0,IF((7*($D52="Weekly")+14*($D52="Every 2 weeks"))&gt;0,MAX(0,-INT(($C52-(Paychecks!$B$6+1))/(7*($D52="Weekly")+14*($D52="Every 2 weeks")))-MAX(0,-INT(($C52-Paychecks!$A$6)/(7*($D52="Weekly")+14*($D52="Every 2 weeks"))))),IF((($D52="Monthly")+3*($D52="Quarterly")+12*($D52="Yearly"))&gt;0,IF(((YEAR((Paychecks!$B$6+1))-YEAR($C52))*12+MONTH((Paychecks!$B$6+1))-MONTH($C52))&lt;0,0,INT((((YEAR((Paychecks!$B$6+1))-YEAR($C52))*12+MONTH((Paychecks!$B$6+1))-MONTH($C52))-1)/(($D52="Monthly")+3*($D52="Quarterly")+12*($D52="Yearly")))+1+(MOD(((YEAR((Paychecks!$B$6+1))-YEAR($C52))*12+MONTH((Paychecks!$B$6+1))-MONTH($C52)),(($D52="Monthly")+3*($D52="Quarterly")+12*($D52="Yearly")))=0)*(EDATE($C52,((YEAR((Paychecks!$B$6+1))-YEAR($C52))*12+MONTH((Paychecks!$B$6+1))-MONTH($C52)))&lt;(Paychecks!$B$6+1)))-IF(((YEAR(Paychecks!$A$6)-YEAR($C52))*12+MONTH(Paychecks!$A$6)-MONTH($C52))&lt;0,0,INT((((YEAR(Paychecks!$A$6)-YEAR($C52))*12+MONTH(Paychecks!$A$6)-MONTH($C52))-1)/(($D52="Monthly")+3*($D52="Quarterly")+12*($D52="Yearly")))+1+(MOD(((YEAR(Paychecks!$A$6)-YEAR($C52))*12+MONTH(Paychecks!$A$6)-MONTH($C52)),(($D52="Monthly")+3*($D52="Quarterly")+12*($D52="Yearly")))=0)*(EDATE($C52,((YEAR(Paychecks!$A$6)-YEAR($C52))*12+MONTH(Paychecks!$A$6)-MONTH($C52)))&lt;Paychecks!$A$6)),($C52&gt;=Paychecks!$A$6)*($C52&lt;=Paychecks!$B$6))))</f>
      </c>
      <c r="P52" s="14">
        <f>IF(OR($A52="",$C52=""),0,IF((7*($D52="Weekly")+14*($D52="Every 2 weeks"))&gt;0,MAX(0,-INT(($C52-(Paychecks!$B$7+1))/(7*($D52="Weekly")+14*($D52="Every 2 weeks")))-MAX(0,-INT(($C52-Paychecks!$A$7)/(7*($D52="Weekly")+14*($D52="Every 2 weeks"))))),IF((($D52="Monthly")+3*($D52="Quarterly")+12*($D52="Yearly"))&gt;0,IF(((YEAR((Paychecks!$B$7+1))-YEAR($C52))*12+MONTH((Paychecks!$B$7+1))-MONTH($C52))&lt;0,0,INT((((YEAR((Paychecks!$B$7+1))-YEAR($C52))*12+MONTH((Paychecks!$B$7+1))-MONTH($C52))-1)/(($D52="Monthly")+3*($D52="Quarterly")+12*($D52="Yearly")))+1+(MOD(((YEAR((Paychecks!$B$7+1))-YEAR($C52))*12+MONTH((Paychecks!$B$7+1))-MONTH($C52)),(($D52="Monthly")+3*($D52="Quarterly")+12*($D52="Yearly")))=0)*(EDATE($C52,((YEAR((Paychecks!$B$7+1))-YEAR($C52))*12+MONTH((Paychecks!$B$7+1))-MONTH($C52)))&lt;(Paychecks!$B$7+1)))-IF(((YEAR(Paychecks!$A$7)-YEAR($C52))*12+MONTH(Paychecks!$A$7)-MONTH($C52))&lt;0,0,INT((((YEAR(Paychecks!$A$7)-YEAR($C52))*12+MONTH(Paychecks!$A$7)-MONTH($C52))-1)/(($D52="Monthly")+3*($D52="Quarterly")+12*($D52="Yearly")))+1+(MOD(((YEAR(Paychecks!$A$7)-YEAR($C52))*12+MONTH(Paychecks!$A$7)-MONTH($C52)),(($D52="Monthly")+3*($D52="Quarterly")+12*($D52="Yearly")))=0)*(EDATE($C52,((YEAR(Paychecks!$A$7)-YEAR($C52))*12+MONTH(Paychecks!$A$7)-MONTH($C52)))&lt;Paychecks!$A$7)),($C52&gt;=Paychecks!$A$7)*($C52&lt;=Paychecks!$B$7))))</f>
      </c>
      <c r="Q52" s="14">
        <f>IF(OR($A52="",$C52=""),0,IF((7*($D52="Weekly")+14*($D52="Every 2 weeks"))&gt;0,MAX(0,-INT(($C52-(Paychecks!$B$8+1))/(7*($D52="Weekly")+14*($D52="Every 2 weeks")))-MAX(0,-INT(($C52-Paychecks!$A$8)/(7*($D52="Weekly")+14*($D52="Every 2 weeks"))))),IF((($D52="Monthly")+3*($D52="Quarterly")+12*($D52="Yearly"))&gt;0,IF(((YEAR((Paychecks!$B$8+1))-YEAR($C52))*12+MONTH((Paychecks!$B$8+1))-MONTH($C52))&lt;0,0,INT((((YEAR((Paychecks!$B$8+1))-YEAR($C52))*12+MONTH((Paychecks!$B$8+1))-MONTH($C52))-1)/(($D52="Monthly")+3*($D52="Quarterly")+12*($D52="Yearly")))+1+(MOD(((YEAR((Paychecks!$B$8+1))-YEAR($C52))*12+MONTH((Paychecks!$B$8+1))-MONTH($C52)),(($D52="Monthly")+3*($D52="Quarterly")+12*($D52="Yearly")))=0)*(EDATE($C52,((YEAR((Paychecks!$B$8+1))-YEAR($C52))*12+MONTH((Paychecks!$B$8+1))-MONTH($C52)))&lt;(Paychecks!$B$8+1)))-IF(((YEAR(Paychecks!$A$8)-YEAR($C52))*12+MONTH(Paychecks!$A$8)-MONTH($C52))&lt;0,0,INT((((YEAR(Paychecks!$A$8)-YEAR($C52))*12+MONTH(Paychecks!$A$8)-MONTH($C52))-1)/(($D52="Monthly")+3*($D52="Quarterly")+12*($D52="Yearly")))+1+(MOD(((YEAR(Paychecks!$A$8)-YEAR($C52))*12+MONTH(Paychecks!$A$8)-MONTH($C52)),(($D52="Monthly")+3*($D52="Quarterly")+12*($D52="Yearly")))=0)*(EDATE($C52,((YEAR(Paychecks!$A$8)-YEAR($C52))*12+MONTH(Paychecks!$A$8)-MONTH($C52)))&lt;Paychecks!$A$8)),($C52&gt;=Paychecks!$A$8)*($C52&lt;=Paychecks!$B$8))))</f>
      </c>
      <c r="R52" s="14">
        <f>IF(OR($A52="",$C52=""),0,IF((7*($D52="Weekly")+14*($D52="Every 2 weeks"))&gt;0,MAX(0,-INT(($C52-(Paychecks!$B$9+1))/(7*($D52="Weekly")+14*($D52="Every 2 weeks")))-MAX(0,-INT(($C52-Paychecks!$A$9)/(7*($D52="Weekly")+14*($D52="Every 2 weeks"))))),IF((($D52="Monthly")+3*($D52="Quarterly")+12*($D52="Yearly"))&gt;0,IF(((YEAR((Paychecks!$B$9+1))-YEAR($C52))*12+MONTH((Paychecks!$B$9+1))-MONTH($C52))&lt;0,0,INT((((YEAR((Paychecks!$B$9+1))-YEAR($C52))*12+MONTH((Paychecks!$B$9+1))-MONTH($C52))-1)/(($D52="Monthly")+3*($D52="Quarterly")+12*($D52="Yearly")))+1+(MOD(((YEAR((Paychecks!$B$9+1))-YEAR($C52))*12+MONTH((Paychecks!$B$9+1))-MONTH($C52)),(($D52="Monthly")+3*($D52="Quarterly")+12*($D52="Yearly")))=0)*(EDATE($C52,((YEAR((Paychecks!$B$9+1))-YEAR($C52))*12+MONTH((Paychecks!$B$9+1))-MONTH($C52)))&lt;(Paychecks!$B$9+1)))-IF(((YEAR(Paychecks!$A$9)-YEAR($C52))*12+MONTH(Paychecks!$A$9)-MONTH($C52))&lt;0,0,INT((((YEAR(Paychecks!$A$9)-YEAR($C52))*12+MONTH(Paychecks!$A$9)-MONTH($C52))-1)/(($D52="Monthly")+3*($D52="Quarterly")+12*($D52="Yearly")))+1+(MOD(((YEAR(Paychecks!$A$9)-YEAR($C52))*12+MONTH(Paychecks!$A$9)-MONTH($C52)),(($D52="Monthly")+3*($D52="Quarterly")+12*($D52="Yearly")))=0)*(EDATE($C52,((YEAR(Paychecks!$A$9)-YEAR($C52))*12+MONTH(Paychecks!$A$9)-MONTH($C52)))&lt;Paychecks!$A$9)),($C52&gt;=Paychecks!$A$9)*($C52&lt;=Paychecks!$B$9))))</f>
      </c>
    </row>
    <row r="53" spans="1:18" x14ac:dyDescent="0.25">
      <c r="A53" s="2"/>
      <c r="B53" s="11"/>
      <c r="C53" s="9"/>
      <c r="D53" s="2"/>
      <c r="E53" s="2"/>
      <c r="F53" s="2"/>
      <c r="G53" s="2">
        <f>IF(A53="","",IF(F53="Yes","Paid",IF(C53&lt;TODAY(),"Overdue",IF(C53-TODAY()&lt;=HeadsUp,"Due soon",IF(E53="Yes","Autopay","Upcoming")))))</f>
      </c>
      <c r="H53" s="2">
        <f>IF(OR(A53="",F53="Yes"),"",C53-TODAY())</f>
      </c>
      <c r="I53" s="9">
        <f>IF(OR(A53="",C53=""),"",IF(OR(C53&lt;Paychecks!$A$2,C53&gt;Paychecks!$B$9),"",INDEX(Paychecks!$A$2:$A$9,MATCH(C53,Paychecks!$A$2:$A$9,1))))</f>
      </c>
      <c r="J53" s="2"/>
      <c r="K53" s="14">
        <f>IF(OR($A53="",$C53=""),0,IF((7*($D53="Weekly")+14*($D53="Every 2 weeks"))&gt;0,MAX(0,-INT(($C53-(Paychecks!$B$2+1))/(7*($D53="Weekly")+14*($D53="Every 2 weeks")))-MAX(0,-INT(($C53-Paychecks!$A$2)/(7*($D53="Weekly")+14*($D53="Every 2 weeks"))))),IF((($D53="Monthly")+3*($D53="Quarterly")+12*($D53="Yearly"))&gt;0,IF(((YEAR((Paychecks!$B$2+1))-YEAR($C53))*12+MONTH((Paychecks!$B$2+1))-MONTH($C53))&lt;0,0,INT((((YEAR((Paychecks!$B$2+1))-YEAR($C53))*12+MONTH((Paychecks!$B$2+1))-MONTH($C53))-1)/(($D53="Monthly")+3*($D53="Quarterly")+12*($D53="Yearly")))+1+(MOD(((YEAR((Paychecks!$B$2+1))-YEAR($C53))*12+MONTH((Paychecks!$B$2+1))-MONTH($C53)),(($D53="Monthly")+3*($D53="Quarterly")+12*($D53="Yearly")))=0)*(EDATE($C53,((YEAR((Paychecks!$B$2+1))-YEAR($C53))*12+MONTH((Paychecks!$B$2+1))-MONTH($C53)))&lt;(Paychecks!$B$2+1)))-IF(((YEAR(Paychecks!$A$2)-YEAR($C53))*12+MONTH(Paychecks!$A$2)-MONTH($C53))&lt;0,0,INT((((YEAR(Paychecks!$A$2)-YEAR($C53))*12+MONTH(Paychecks!$A$2)-MONTH($C53))-1)/(($D53="Monthly")+3*($D53="Quarterly")+12*($D53="Yearly")))+1+(MOD(((YEAR(Paychecks!$A$2)-YEAR($C53))*12+MONTH(Paychecks!$A$2)-MONTH($C53)),(($D53="Monthly")+3*($D53="Quarterly")+12*($D53="Yearly")))=0)*(EDATE($C53,((YEAR(Paychecks!$A$2)-YEAR($C53))*12+MONTH(Paychecks!$A$2)-MONTH($C53)))&lt;Paychecks!$A$2)),($C53&gt;=Paychecks!$A$2)*($C53&lt;=Paychecks!$B$2))))</f>
      </c>
      <c r="L53" s="14">
        <f>IF(OR($A53="",$C53=""),0,IF((7*($D53="Weekly")+14*($D53="Every 2 weeks"))&gt;0,MAX(0,-INT(($C53-(Paychecks!$B$3+1))/(7*($D53="Weekly")+14*($D53="Every 2 weeks")))-MAX(0,-INT(($C53-Paychecks!$A$3)/(7*($D53="Weekly")+14*($D53="Every 2 weeks"))))),IF((($D53="Monthly")+3*($D53="Quarterly")+12*($D53="Yearly"))&gt;0,IF(((YEAR((Paychecks!$B$3+1))-YEAR($C53))*12+MONTH((Paychecks!$B$3+1))-MONTH($C53))&lt;0,0,INT((((YEAR((Paychecks!$B$3+1))-YEAR($C53))*12+MONTH((Paychecks!$B$3+1))-MONTH($C53))-1)/(($D53="Monthly")+3*($D53="Quarterly")+12*($D53="Yearly")))+1+(MOD(((YEAR((Paychecks!$B$3+1))-YEAR($C53))*12+MONTH((Paychecks!$B$3+1))-MONTH($C53)),(($D53="Monthly")+3*($D53="Quarterly")+12*($D53="Yearly")))=0)*(EDATE($C53,((YEAR((Paychecks!$B$3+1))-YEAR($C53))*12+MONTH((Paychecks!$B$3+1))-MONTH($C53)))&lt;(Paychecks!$B$3+1)))-IF(((YEAR(Paychecks!$A$3)-YEAR($C53))*12+MONTH(Paychecks!$A$3)-MONTH($C53))&lt;0,0,INT((((YEAR(Paychecks!$A$3)-YEAR($C53))*12+MONTH(Paychecks!$A$3)-MONTH($C53))-1)/(($D53="Monthly")+3*($D53="Quarterly")+12*($D53="Yearly")))+1+(MOD(((YEAR(Paychecks!$A$3)-YEAR($C53))*12+MONTH(Paychecks!$A$3)-MONTH($C53)),(($D53="Monthly")+3*($D53="Quarterly")+12*($D53="Yearly")))=0)*(EDATE($C53,((YEAR(Paychecks!$A$3)-YEAR($C53))*12+MONTH(Paychecks!$A$3)-MONTH($C53)))&lt;Paychecks!$A$3)),($C53&gt;=Paychecks!$A$3)*($C53&lt;=Paychecks!$B$3))))</f>
      </c>
      <c r="M53" s="14">
        <f>IF(OR($A53="",$C53=""),0,IF((7*($D53="Weekly")+14*($D53="Every 2 weeks"))&gt;0,MAX(0,-INT(($C53-(Paychecks!$B$4+1))/(7*($D53="Weekly")+14*($D53="Every 2 weeks")))-MAX(0,-INT(($C53-Paychecks!$A$4)/(7*($D53="Weekly")+14*($D53="Every 2 weeks"))))),IF((($D53="Monthly")+3*($D53="Quarterly")+12*($D53="Yearly"))&gt;0,IF(((YEAR((Paychecks!$B$4+1))-YEAR($C53))*12+MONTH((Paychecks!$B$4+1))-MONTH($C53))&lt;0,0,INT((((YEAR((Paychecks!$B$4+1))-YEAR($C53))*12+MONTH((Paychecks!$B$4+1))-MONTH($C53))-1)/(($D53="Monthly")+3*($D53="Quarterly")+12*($D53="Yearly")))+1+(MOD(((YEAR((Paychecks!$B$4+1))-YEAR($C53))*12+MONTH((Paychecks!$B$4+1))-MONTH($C53)),(($D53="Monthly")+3*($D53="Quarterly")+12*($D53="Yearly")))=0)*(EDATE($C53,((YEAR((Paychecks!$B$4+1))-YEAR($C53))*12+MONTH((Paychecks!$B$4+1))-MONTH($C53)))&lt;(Paychecks!$B$4+1)))-IF(((YEAR(Paychecks!$A$4)-YEAR($C53))*12+MONTH(Paychecks!$A$4)-MONTH($C53))&lt;0,0,INT((((YEAR(Paychecks!$A$4)-YEAR($C53))*12+MONTH(Paychecks!$A$4)-MONTH($C53))-1)/(($D53="Monthly")+3*($D53="Quarterly")+12*($D53="Yearly")))+1+(MOD(((YEAR(Paychecks!$A$4)-YEAR($C53))*12+MONTH(Paychecks!$A$4)-MONTH($C53)),(($D53="Monthly")+3*($D53="Quarterly")+12*($D53="Yearly")))=0)*(EDATE($C53,((YEAR(Paychecks!$A$4)-YEAR($C53))*12+MONTH(Paychecks!$A$4)-MONTH($C53)))&lt;Paychecks!$A$4)),($C53&gt;=Paychecks!$A$4)*($C53&lt;=Paychecks!$B$4))))</f>
      </c>
      <c r="N53" s="14">
        <f>IF(OR($A53="",$C53=""),0,IF((7*($D53="Weekly")+14*($D53="Every 2 weeks"))&gt;0,MAX(0,-INT(($C53-(Paychecks!$B$5+1))/(7*($D53="Weekly")+14*($D53="Every 2 weeks")))-MAX(0,-INT(($C53-Paychecks!$A$5)/(7*($D53="Weekly")+14*($D53="Every 2 weeks"))))),IF((($D53="Monthly")+3*($D53="Quarterly")+12*($D53="Yearly"))&gt;0,IF(((YEAR((Paychecks!$B$5+1))-YEAR($C53))*12+MONTH((Paychecks!$B$5+1))-MONTH($C53))&lt;0,0,INT((((YEAR((Paychecks!$B$5+1))-YEAR($C53))*12+MONTH((Paychecks!$B$5+1))-MONTH($C53))-1)/(($D53="Monthly")+3*($D53="Quarterly")+12*($D53="Yearly")))+1+(MOD(((YEAR((Paychecks!$B$5+1))-YEAR($C53))*12+MONTH((Paychecks!$B$5+1))-MONTH($C53)),(($D53="Monthly")+3*($D53="Quarterly")+12*($D53="Yearly")))=0)*(EDATE($C53,((YEAR((Paychecks!$B$5+1))-YEAR($C53))*12+MONTH((Paychecks!$B$5+1))-MONTH($C53)))&lt;(Paychecks!$B$5+1)))-IF(((YEAR(Paychecks!$A$5)-YEAR($C53))*12+MONTH(Paychecks!$A$5)-MONTH($C53))&lt;0,0,INT((((YEAR(Paychecks!$A$5)-YEAR($C53))*12+MONTH(Paychecks!$A$5)-MONTH($C53))-1)/(($D53="Monthly")+3*($D53="Quarterly")+12*($D53="Yearly")))+1+(MOD(((YEAR(Paychecks!$A$5)-YEAR($C53))*12+MONTH(Paychecks!$A$5)-MONTH($C53)),(($D53="Monthly")+3*($D53="Quarterly")+12*($D53="Yearly")))=0)*(EDATE($C53,((YEAR(Paychecks!$A$5)-YEAR($C53))*12+MONTH(Paychecks!$A$5)-MONTH($C53)))&lt;Paychecks!$A$5)),($C53&gt;=Paychecks!$A$5)*($C53&lt;=Paychecks!$B$5))))</f>
      </c>
      <c r="O53" s="14">
        <f>IF(OR($A53="",$C53=""),0,IF((7*($D53="Weekly")+14*($D53="Every 2 weeks"))&gt;0,MAX(0,-INT(($C53-(Paychecks!$B$6+1))/(7*($D53="Weekly")+14*($D53="Every 2 weeks")))-MAX(0,-INT(($C53-Paychecks!$A$6)/(7*($D53="Weekly")+14*($D53="Every 2 weeks"))))),IF((($D53="Monthly")+3*($D53="Quarterly")+12*($D53="Yearly"))&gt;0,IF(((YEAR((Paychecks!$B$6+1))-YEAR($C53))*12+MONTH((Paychecks!$B$6+1))-MONTH($C53))&lt;0,0,INT((((YEAR((Paychecks!$B$6+1))-YEAR($C53))*12+MONTH((Paychecks!$B$6+1))-MONTH($C53))-1)/(($D53="Monthly")+3*($D53="Quarterly")+12*($D53="Yearly")))+1+(MOD(((YEAR((Paychecks!$B$6+1))-YEAR($C53))*12+MONTH((Paychecks!$B$6+1))-MONTH($C53)),(($D53="Monthly")+3*($D53="Quarterly")+12*($D53="Yearly")))=0)*(EDATE($C53,((YEAR((Paychecks!$B$6+1))-YEAR($C53))*12+MONTH((Paychecks!$B$6+1))-MONTH($C53)))&lt;(Paychecks!$B$6+1)))-IF(((YEAR(Paychecks!$A$6)-YEAR($C53))*12+MONTH(Paychecks!$A$6)-MONTH($C53))&lt;0,0,INT((((YEAR(Paychecks!$A$6)-YEAR($C53))*12+MONTH(Paychecks!$A$6)-MONTH($C53))-1)/(($D53="Monthly")+3*($D53="Quarterly")+12*($D53="Yearly")))+1+(MOD(((YEAR(Paychecks!$A$6)-YEAR($C53))*12+MONTH(Paychecks!$A$6)-MONTH($C53)),(($D53="Monthly")+3*($D53="Quarterly")+12*($D53="Yearly")))=0)*(EDATE($C53,((YEAR(Paychecks!$A$6)-YEAR($C53))*12+MONTH(Paychecks!$A$6)-MONTH($C53)))&lt;Paychecks!$A$6)),($C53&gt;=Paychecks!$A$6)*($C53&lt;=Paychecks!$B$6))))</f>
      </c>
      <c r="P53" s="14">
        <f>IF(OR($A53="",$C53=""),0,IF((7*($D53="Weekly")+14*($D53="Every 2 weeks"))&gt;0,MAX(0,-INT(($C53-(Paychecks!$B$7+1))/(7*($D53="Weekly")+14*($D53="Every 2 weeks")))-MAX(0,-INT(($C53-Paychecks!$A$7)/(7*($D53="Weekly")+14*($D53="Every 2 weeks"))))),IF((($D53="Monthly")+3*($D53="Quarterly")+12*($D53="Yearly"))&gt;0,IF(((YEAR((Paychecks!$B$7+1))-YEAR($C53))*12+MONTH((Paychecks!$B$7+1))-MONTH($C53))&lt;0,0,INT((((YEAR((Paychecks!$B$7+1))-YEAR($C53))*12+MONTH((Paychecks!$B$7+1))-MONTH($C53))-1)/(($D53="Monthly")+3*($D53="Quarterly")+12*($D53="Yearly")))+1+(MOD(((YEAR((Paychecks!$B$7+1))-YEAR($C53))*12+MONTH((Paychecks!$B$7+1))-MONTH($C53)),(($D53="Monthly")+3*($D53="Quarterly")+12*($D53="Yearly")))=0)*(EDATE($C53,((YEAR((Paychecks!$B$7+1))-YEAR($C53))*12+MONTH((Paychecks!$B$7+1))-MONTH($C53)))&lt;(Paychecks!$B$7+1)))-IF(((YEAR(Paychecks!$A$7)-YEAR($C53))*12+MONTH(Paychecks!$A$7)-MONTH($C53))&lt;0,0,INT((((YEAR(Paychecks!$A$7)-YEAR($C53))*12+MONTH(Paychecks!$A$7)-MONTH($C53))-1)/(($D53="Monthly")+3*($D53="Quarterly")+12*($D53="Yearly")))+1+(MOD(((YEAR(Paychecks!$A$7)-YEAR($C53))*12+MONTH(Paychecks!$A$7)-MONTH($C53)),(($D53="Monthly")+3*($D53="Quarterly")+12*($D53="Yearly")))=0)*(EDATE($C53,((YEAR(Paychecks!$A$7)-YEAR($C53))*12+MONTH(Paychecks!$A$7)-MONTH($C53)))&lt;Paychecks!$A$7)),($C53&gt;=Paychecks!$A$7)*($C53&lt;=Paychecks!$B$7))))</f>
      </c>
      <c r="Q53" s="14">
        <f>IF(OR($A53="",$C53=""),0,IF((7*($D53="Weekly")+14*($D53="Every 2 weeks"))&gt;0,MAX(0,-INT(($C53-(Paychecks!$B$8+1))/(7*($D53="Weekly")+14*($D53="Every 2 weeks")))-MAX(0,-INT(($C53-Paychecks!$A$8)/(7*($D53="Weekly")+14*($D53="Every 2 weeks"))))),IF((($D53="Monthly")+3*($D53="Quarterly")+12*($D53="Yearly"))&gt;0,IF(((YEAR((Paychecks!$B$8+1))-YEAR($C53))*12+MONTH((Paychecks!$B$8+1))-MONTH($C53))&lt;0,0,INT((((YEAR((Paychecks!$B$8+1))-YEAR($C53))*12+MONTH((Paychecks!$B$8+1))-MONTH($C53))-1)/(($D53="Monthly")+3*($D53="Quarterly")+12*($D53="Yearly")))+1+(MOD(((YEAR((Paychecks!$B$8+1))-YEAR($C53))*12+MONTH((Paychecks!$B$8+1))-MONTH($C53)),(($D53="Monthly")+3*($D53="Quarterly")+12*($D53="Yearly")))=0)*(EDATE($C53,((YEAR((Paychecks!$B$8+1))-YEAR($C53))*12+MONTH((Paychecks!$B$8+1))-MONTH($C53)))&lt;(Paychecks!$B$8+1)))-IF(((YEAR(Paychecks!$A$8)-YEAR($C53))*12+MONTH(Paychecks!$A$8)-MONTH($C53))&lt;0,0,INT((((YEAR(Paychecks!$A$8)-YEAR($C53))*12+MONTH(Paychecks!$A$8)-MONTH($C53))-1)/(($D53="Monthly")+3*($D53="Quarterly")+12*($D53="Yearly")))+1+(MOD(((YEAR(Paychecks!$A$8)-YEAR($C53))*12+MONTH(Paychecks!$A$8)-MONTH($C53)),(($D53="Monthly")+3*($D53="Quarterly")+12*($D53="Yearly")))=0)*(EDATE($C53,((YEAR(Paychecks!$A$8)-YEAR($C53))*12+MONTH(Paychecks!$A$8)-MONTH($C53)))&lt;Paychecks!$A$8)),($C53&gt;=Paychecks!$A$8)*($C53&lt;=Paychecks!$B$8))))</f>
      </c>
      <c r="R53" s="14">
        <f>IF(OR($A53="",$C53=""),0,IF((7*($D53="Weekly")+14*($D53="Every 2 weeks"))&gt;0,MAX(0,-INT(($C53-(Paychecks!$B$9+1))/(7*($D53="Weekly")+14*($D53="Every 2 weeks")))-MAX(0,-INT(($C53-Paychecks!$A$9)/(7*($D53="Weekly")+14*($D53="Every 2 weeks"))))),IF((($D53="Monthly")+3*($D53="Quarterly")+12*($D53="Yearly"))&gt;0,IF(((YEAR((Paychecks!$B$9+1))-YEAR($C53))*12+MONTH((Paychecks!$B$9+1))-MONTH($C53))&lt;0,0,INT((((YEAR((Paychecks!$B$9+1))-YEAR($C53))*12+MONTH((Paychecks!$B$9+1))-MONTH($C53))-1)/(($D53="Monthly")+3*($D53="Quarterly")+12*($D53="Yearly")))+1+(MOD(((YEAR((Paychecks!$B$9+1))-YEAR($C53))*12+MONTH((Paychecks!$B$9+1))-MONTH($C53)),(($D53="Monthly")+3*($D53="Quarterly")+12*($D53="Yearly")))=0)*(EDATE($C53,((YEAR((Paychecks!$B$9+1))-YEAR($C53))*12+MONTH((Paychecks!$B$9+1))-MONTH($C53)))&lt;(Paychecks!$B$9+1)))-IF(((YEAR(Paychecks!$A$9)-YEAR($C53))*12+MONTH(Paychecks!$A$9)-MONTH($C53))&lt;0,0,INT((((YEAR(Paychecks!$A$9)-YEAR($C53))*12+MONTH(Paychecks!$A$9)-MONTH($C53))-1)/(($D53="Monthly")+3*($D53="Quarterly")+12*($D53="Yearly")))+1+(MOD(((YEAR(Paychecks!$A$9)-YEAR($C53))*12+MONTH(Paychecks!$A$9)-MONTH($C53)),(($D53="Monthly")+3*($D53="Quarterly")+12*($D53="Yearly")))=0)*(EDATE($C53,((YEAR(Paychecks!$A$9)-YEAR($C53))*12+MONTH(Paychecks!$A$9)-MONTH($C53)))&lt;Paychecks!$A$9)),($C53&gt;=Paychecks!$A$9)*($C53&lt;=Paychecks!$B$9))))</f>
      </c>
    </row>
    <row r="54" spans="1:18" x14ac:dyDescent="0.25">
      <c r="A54" s="2"/>
      <c r="B54" s="11"/>
      <c r="C54" s="9"/>
      <c r="D54" s="2"/>
      <c r="E54" s="2"/>
      <c r="F54" s="2"/>
      <c r="G54" s="2">
        <f>IF(A54="","",IF(F54="Yes","Paid",IF(C54&lt;TODAY(),"Overdue",IF(C54-TODAY()&lt;=HeadsUp,"Due soon",IF(E54="Yes","Autopay","Upcoming")))))</f>
      </c>
      <c r="H54" s="2">
        <f>IF(OR(A54="",F54="Yes"),"",C54-TODAY())</f>
      </c>
      <c r="I54" s="9">
        <f>IF(OR(A54="",C54=""),"",IF(OR(C54&lt;Paychecks!$A$2,C54&gt;Paychecks!$B$9),"",INDEX(Paychecks!$A$2:$A$9,MATCH(C54,Paychecks!$A$2:$A$9,1))))</f>
      </c>
      <c r="J54" s="2"/>
      <c r="K54" s="14">
        <f>IF(OR($A54="",$C54=""),0,IF((7*($D54="Weekly")+14*($D54="Every 2 weeks"))&gt;0,MAX(0,-INT(($C54-(Paychecks!$B$2+1))/(7*($D54="Weekly")+14*($D54="Every 2 weeks")))-MAX(0,-INT(($C54-Paychecks!$A$2)/(7*($D54="Weekly")+14*($D54="Every 2 weeks"))))),IF((($D54="Monthly")+3*($D54="Quarterly")+12*($D54="Yearly"))&gt;0,IF(((YEAR((Paychecks!$B$2+1))-YEAR($C54))*12+MONTH((Paychecks!$B$2+1))-MONTH($C54))&lt;0,0,INT((((YEAR((Paychecks!$B$2+1))-YEAR($C54))*12+MONTH((Paychecks!$B$2+1))-MONTH($C54))-1)/(($D54="Monthly")+3*($D54="Quarterly")+12*($D54="Yearly")))+1+(MOD(((YEAR((Paychecks!$B$2+1))-YEAR($C54))*12+MONTH((Paychecks!$B$2+1))-MONTH($C54)),(($D54="Monthly")+3*($D54="Quarterly")+12*($D54="Yearly")))=0)*(EDATE($C54,((YEAR((Paychecks!$B$2+1))-YEAR($C54))*12+MONTH((Paychecks!$B$2+1))-MONTH($C54)))&lt;(Paychecks!$B$2+1)))-IF(((YEAR(Paychecks!$A$2)-YEAR($C54))*12+MONTH(Paychecks!$A$2)-MONTH($C54))&lt;0,0,INT((((YEAR(Paychecks!$A$2)-YEAR($C54))*12+MONTH(Paychecks!$A$2)-MONTH($C54))-1)/(($D54="Monthly")+3*($D54="Quarterly")+12*($D54="Yearly")))+1+(MOD(((YEAR(Paychecks!$A$2)-YEAR($C54))*12+MONTH(Paychecks!$A$2)-MONTH($C54)),(($D54="Monthly")+3*($D54="Quarterly")+12*($D54="Yearly")))=0)*(EDATE($C54,((YEAR(Paychecks!$A$2)-YEAR($C54))*12+MONTH(Paychecks!$A$2)-MONTH($C54)))&lt;Paychecks!$A$2)),($C54&gt;=Paychecks!$A$2)*($C54&lt;=Paychecks!$B$2))))</f>
      </c>
      <c r="L54" s="14">
        <f>IF(OR($A54="",$C54=""),0,IF((7*($D54="Weekly")+14*($D54="Every 2 weeks"))&gt;0,MAX(0,-INT(($C54-(Paychecks!$B$3+1))/(7*($D54="Weekly")+14*($D54="Every 2 weeks")))-MAX(0,-INT(($C54-Paychecks!$A$3)/(7*($D54="Weekly")+14*($D54="Every 2 weeks"))))),IF((($D54="Monthly")+3*($D54="Quarterly")+12*($D54="Yearly"))&gt;0,IF(((YEAR((Paychecks!$B$3+1))-YEAR($C54))*12+MONTH((Paychecks!$B$3+1))-MONTH($C54))&lt;0,0,INT((((YEAR((Paychecks!$B$3+1))-YEAR($C54))*12+MONTH((Paychecks!$B$3+1))-MONTH($C54))-1)/(($D54="Monthly")+3*($D54="Quarterly")+12*($D54="Yearly")))+1+(MOD(((YEAR((Paychecks!$B$3+1))-YEAR($C54))*12+MONTH((Paychecks!$B$3+1))-MONTH($C54)),(($D54="Monthly")+3*($D54="Quarterly")+12*($D54="Yearly")))=0)*(EDATE($C54,((YEAR((Paychecks!$B$3+1))-YEAR($C54))*12+MONTH((Paychecks!$B$3+1))-MONTH($C54)))&lt;(Paychecks!$B$3+1)))-IF(((YEAR(Paychecks!$A$3)-YEAR($C54))*12+MONTH(Paychecks!$A$3)-MONTH($C54))&lt;0,0,INT((((YEAR(Paychecks!$A$3)-YEAR($C54))*12+MONTH(Paychecks!$A$3)-MONTH($C54))-1)/(($D54="Monthly")+3*($D54="Quarterly")+12*($D54="Yearly")))+1+(MOD(((YEAR(Paychecks!$A$3)-YEAR($C54))*12+MONTH(Paychecks!$A$3)-MONTH($C54)),(($D54="Monthly")+3*($D54="Quarterly")+12*($D54="Yearly")))=0)*(EDATE($C54,((YEAR(Paychecks!$A$3)-YEAR($C54))*12+MONTH(Paychecks!$A$3)-MONTH($C54)))&lt;Paychecks!$A$3)),($C54&gt;=Paychecks!$A$3)*($C54&lt;=Paychecks!$B$3))))</f>
      </c>
      <c r="M54" s="14">
        <f>IF(OR($A54="",$C54=""),0,IF((7*($D54="Weekly")+14*($D54="Every 2 weeks"))&gt;0,MAX(0,-INT(($C54-(Paychecks!$B$4+1))/(7*($D54="Weekly")+14*($D54="Every 2 weeks")))-MAX(0,-INT(($C54-Paychecks!$A$4)/(7*($D54="Weekly")+14*($D54="Every 2 weeks"))))),IF((($D54="Monthly")+3*($D54="Quarterly")+12*($D54="Yearly"))&gt;0,IF(((YEAR((Paychecks!$B$4+1))-YEAR($C54))*12+MONTH((Paychecks!$B$4+1))-MONTH($C54))&lt;0,0,INT((((YEAR((Paychecks!$B$4+1))-YEAR($C54))*12+MONTH((Paychecks!$B$4+1))-MONTH($C54))-1)/(($D54="Monthly")+3*($D54="Quarterly")+12*($D54="Yearly")))+1+(MOD(((YEAR((Paychecks!$B$4+1))-YEAR($C54))*12+MONTH((Paychecks!$B$4+1))-MONTH($C54)),(($D54="Monthly")+3*($D54="Quarterly")+12*($D54="Yearly")))=0)*(EDATE($C54,((YEAR((Paychecks!$B$4+1))-YEAR($C54))*12+MONTH((Paychecks!$B$4+1))-MONTH($C54)))&lt;(Paychecks!$B$4+1)))-IF(((YEAR(Paychecks!$A$4)-YEAR($C54))*12+MONTH(Paychecks!$A$4)-MONTH($C54))&lt;0,0,INT((((YEAR(Paychecks!$A$4)-YEAR($C54))*12+MONTH(Paychecks!$A$4)-MONTH($C54))-1)/(($D54="Monthly")+3*($D54="Quarterly")+12*($D54="Yearly")))+1+(MOD(((YEAR(Paychecks!$A$4)-YEAR($C54))*12+MONTH(Paychecks!$A$4)-MONTH($C54)),(($D54="Monthly")+3*($D54="Quarterly")+12*($D54="Yearly")))=0)*(EDATE($C54,((YEAR(Paychecks!$A$4)-YEAR($C54))*12+MONTH(Paychecks!$A$4)-MONTH($C54)))&lt;Paychecks!$A$4)),($C54&gt;=Paychecks!$A$4)*($C54&lt;=Paychecks!$B$4))))</f>
      </c>
      <c r="N54" s="14">
        <f>IF(OR($A54="",$C54=""),0,IF((7*($D54="Weekly")+14*($D54="Every 2 weeks"))&gt;0,MAX(0,-INT(($C54-(Paychecks!$B$5+1))/(7*($D54="Weekly")+14*($D54="Every 2 weeks")))-MAX(0,-INT(($C54-Paychecks!$A$5)/(7*($D54="Weekly")+14*($D54="Every 2 weeks"))))),IF((($D54="Monthly")+3*($D54="Quarterly")+12*($D54="Yearly"))&gt;0,IF(((YEAR((Paychecks!$B$5+1))-YEAR($C54))*12+MONTH((Paychecks!$B$5+1))-MONTH($C54))&lt;0,0,INT((((YEAR((Paychecks!$B$5+1))-YEAR($C54))*12+MONTH((Paychecks!$B$5+1))-MONTH($C54))-1)/(($D54="Monthly")+3*($D54="Quarterly")+12*($D54="Yearly")))+1+(MOD(((YEAR((Paychecks!$B$5+1))-YEAR($C54))*12+MONTH((Paychecks!$B$5+1))-MONTH($C54)),(($D54="Monthly")+3*($D54="Quarterly")+12*($D54="Yearly")))=0)*(EDATE($C54,((YEAR((Paychecks!$B$5+1))-YEAR($C54))*12+MONTH((Paychecks!$B$5+1))-MONTH($C54)))&lt;(Paychecks!$B$5+1)))-IF(((YEAR(Paychecks!$A$5)-YEAR($C54))*12+MONTH(Paychecks!$A$5)-MONTH($C54))&lt;0,0,INT((((YEAR(Paychecks!$A$5)-YEAR($C54))*12+MONTH(Paychecks!$A$5)-MONTH($C54))-1)/(($D54="Monthly")+3*($D54="Quarterly")+12*($D54="Yearly")))+1+(MOD(((YEAR(Paychecks!$A$5)-YEAR($C54))*12+MONTH(Paychecks!$A$5)-MONTH($C54)),(($D54="Monthly")+3*($D54="Quarterly")+12*($D54="Yearly")))=0)*(EDATE($C54,((YEAR(Paychecks!$A$5)-YEAR($C54))*12+MONTH(Paychecks!$A$5)-MONTH($C54)))&lt;Paychecks!$A$5)),($C54&gt;=Paychecks!$A$5)*($C54&lt;=Paychecks!$B$5))))</f>
      </c>
      <c r="O54" s="14">
        <f>IF(OR($A54="",$C54=""),0,IF((7*($D54="Weekly")+14*($D54="Every 2 weeks"))&gt;0,MAX(0,-INT(($C54-(Paychecks!$B$6+1))/(7*($D54="Weekly")+14*($D54="Every 2 weeks")))-MAX(0,-INT(($C54-Paychecks!$A$6)/(7*($D54="Weekly")+14*($D54="Every 2 weeks"))))),IF((($D54="Monthly")+3*($D54="Quarterly")+12*($D54="Yearly"))&gt;0,IF(((YEAR((Paychecks!$B$6+1))-YEAR($C54))*12+MONTH((Paychecks!$B$6+1))-MONTH($C54))&lt;0,0,INT((((YEAR((Paychecks!$B$6+1))-YEAR($C54))*12+MONTH((Paychecks!$B$6+1))-MONTH($C54))-1)/(($D54="Monthly")+3*($D54="Quarterly")+12*($D54="Yearly")))+1+(MOD(((YEAR((Paychecks!$B$6+1))-YEAR($C54))*12+MONTH((Paychecks!$B$6+1))-MONTH($C54)),(($D54="Monthly")+3*($D54="Quarterly")+12*($D54="Yearly")))=0)*(EDATE($C54,((YEAR((Paychecks!$B$6+1))-YEAR($C54))*12+MONTH((Paychecks!$B$6+1))-MONTH($C54)))&lt;(Paychecks!$B$6+1)))-IF(((YEAR(Paychecks!$A$6)-YEAR($C54))*12+MONTH(Paychecks!$A$6)-MONTH($C54))&lt;0,0,INT((((YEAR(Paychecks!$A$6)-YEAR($C54))*12+MONTH(Paychecks!$A$6)-MONTH($C54))-1)/(($D54="Monthly")+3*($D54="Quarterly")+12*($D54="Yearly")))+1+(MOD(((YEAR(Paychecks!$A$6)-YEAR($C54))*12+MONTH(Paychecks!$A$6)-MONTH($C54)),(($D54="Monthly")+3*($D54="Quarterly")+12*($D54="Yearly")))=0)*(EDATE($C54,((YEAR(Paychecks!$A$6)-YEAR($C54))*12+MONTH(Paychecks!$A$6)-MONTH($C54)))&lt;Paychecks!$A$6)),($C54&gt;=Paychecks!$A$6)*($C54&lt;=Paychecks!$B$6))))</f>
      </c>
      <c r="P54" s="14">
        <f>IF(OR($A54="",$C54=""),0,IF((7*($D54="Weekly")+14*($D54="Every 2 weeks"))&gt;0,MAX(0,-INT(($C54-(Paychecks!$B$7+1))/(7*($D54="Weekly")+14*($D54="Every 2 weeks")))-MAX(0,-INT(($C54-Paychecks!$A$7)/(7*($D54="Weekly")+14*($D54="Every 2 weeks"))))),IF((($D54="Monthly")+3*($D54="Quarterly")+12*($D54="Yearly"))&gt;0,IF(((YEAR((Paychecks!$B$7+1))-YEAR($C54))*12+MONTH((Paychecks!$B$7+1))-MONTH($C54))&lt;0,0,INT((((YEAR((Paychecks!$B$7+1))-YEAR($C54))*12+MONTH((Paychecks!$B$7+1))-MONTH($C54))-1)/(($D54="Monthly")+3*($D54="Quarterly")+12*($D54="Yearly")))+1+(MOD(((YEAR((Paychecks!$B$7+1))-YEAR($C54))*12+MONTH((Paychecks!$B$7+1))-MONTH($C54)),(($D54="Monthly")+3*($D54="Quarterly")+12*($D54="Yearly")))=0)*(EDATE($C54,((YEAR((Paychecks!$B$7+1))-YEAR($C54))*12+MONTH((Paychecks!$B$7+1))-MONTH($C54)))&lt;(Paychecks!$B$7+1)))-IF(((YEAR(Paychecks!$A$7)-YEAR($C54))*12+MONTH(Paychecks!$A$7)-MONTH($C54))&lt;0,0,INT((((YEAR(Paychecks!$A$7)-YEAR($C54))*12+MONTH(Paychecks!$A$7)-MONTH($C54))-1)/(($D54="Monthly")+3*($D54="Quarterly")+12*($D54="Yearly")))+1+(MOD(((YEAR(Paychecks!$A$7)-YEAR($C54))*12+MONTH(Paychecks!$A$7)-MONTH($C54)),(($D54="Monthly")+3*($D54="Quarterly")+12*($D54="Yearly")))=0)*(EDATE($C54,((YEAR(Paychecks!$A$7)-YEAR($C54))*12+MONTH(Paychecks!$A$7)-MONTH($C54)))&lt;Paychecks!$A$7)),($C54&gt;=Paychecks!$A$7)*($C54&lt;=Paychecks!$B$7))))</f>
      </c>
      <c r="Q54" s="14">
        <f>IF(OR($A54="",$C54=""),0,IF((7*($D54="Weekly")+14*($D54="Every 2 weeks"))&gt;0,MAX(0,-INT(($C54-(Paychecks!$B$8+1))/(7*($D54="Weekly")+14*($D54="Every 2 weeks")))-MAX(0,-INT(($C54-Paychecks!$A$8)/(7*($D54="Weekly")+14*($D54="Every 2 weeks"))))),IF((($D54="Monthly")+3*($D54="Quarterly")+12*($D54="Yearly"))&gt;0,IF(((YEAR((Paychecks!$B$8+1))-YEAR($C54))*12+MONTH((Paychecks!$B$8+1))-MONTH($C54))&lt;0,0,INT((((YEAR((Paychecks!$B$8+1))-YEAR($C54))*12+MONTH((Paychecks!$B$8+1))-MONTH($C54))-1)/(($D54="Monthly")+3*($D54="Quarterly")+12*($D54="Yearly")))+1+(MOD(((YEAR((Paychecks!$B$8+1))-YEAR($C54))*12+MONTH((Paychecks!$B$8+1))-MONTH($C54)),(($D54="Monthly")+3*($D54="Quarterly")+12*($D54="Yearly")))=0)*(EDATE($C54,((YEAR((Paychecks!$B$8+1))-YEAR($C54))*12+MONTH((Paychecks!$B$8+1))-MONTH($C54)))&lt;(Paychecks!$B$8+1)))-IF(((YEAR(Paychecks!$A$8)-YEAR($C54))*12+MONTH(Paychecks!$A$8)-MONTH($C54))&lt;0,0,INT((((YEAR(Paychecks!$A$8)-YEAR($C54))*12+MONTH(Paychecks!$A$8)-MONTH($C54))-1)/(($D54="Monthly")+3*($D54="Quarterly")+12*($D54="Yearly")))+1+(MOD(((YEAR(Paychecks!$A$8)-YEAR($C54))*12+MONTH(Paychecks!$A$8)-MONTH($C54)),(($D54="Monthly")+3*($D54="Quarterly")+12*($D54="Yearly")))=0)*(EDATE($C54,((YEAR(Paychecks!$A$8)-YEAR($C54))*12+MONTH(Paychecks!$A$8)-MONTH($C54)))&lt;Paychecks!$A$8)),($C54&gt;=Paychecks!$A$8)*($C54&lt;=Paychecks!$B$8))))</f>
      </c>
      <c r="R54" s="14">
        <f>IF(OR($A54="",$C54=""),0,IF((7*($D54="Weekly")+14*($D54="Every 2 weeks"))&gt;0,MAX(0,-INT(($C54-(Paychecks!$B$9+1))/(7*($D54="Weekly")+14*($D54="Every 2 weeks")))-MAX(0,-INT(($C54-Paychecks!$A$9)/(7*($D54="Weekly")+14*($D54="Every 2 weeks"))))),IF((($D54="Monthly")+3*($D54="Quarterly")+12*($D54="Yearly"))&gt;0,IF(((YEAR((Paychecks!$B$9+1))-YEAR($C54))*12+MONTH((Paychecks!$B$9+1))-MONTH($C54))&lt;0,0,INT((((YEAR((Paychecks!$B$9+1))-YEAR($C54))*12+MONTH((Paychecks!$B$9+1))-MONTH($C54))-1)/(($D54="Monthly")+3*($D54="Quarterly")+12*($D54="Yearly")))+1+(MOD(((YEAR((Paychecks!$B$9+1))-YEAR($C54))*12+MONTH((Paychecks!$B$9+1))-MONTH($C54)),(($D54="Monthly")+3*($D54="Quarterly")+12*($D54="Yearly")))=0)*(EDATE($C54,((YEAR((Paychecks!$B$9+1))-YEAR($C54))*12+MONTH((Paychecks!$B$9+1))-MONTH($C54)))&lt;(Paychecks!$B$9+1)))-IF(((YEAR(Paychecks!$A$9)-YEAR($C54))*12+MONTH(Paychecks!$A$9)-MONTH($C54))&lt;0,0,INT((((YEAR(Paychecks!$A$9)-YEAR($C54))*12+MONTH(Paychecks!$A$9)-MONTH($C54))-1)/(($D54="Monthly")+3*($D54="Quarterly")+12*($D54="Yearly")))+1+(MOD(((YEAR(Paychecks!$A$9)-YEAR($C54))*12+MONTH(Paychecks!$A$9)-MONTH($C54)),(($D54="Monthly")+3*($D54="Quarterly")+12*($D54="Yearly")))=0)*(EDATE($C54,((YEAR(Paychecks!$A$9)-YEAR($C54))*12+MONTH(Paychecks!$A$9)-MONTH($C54)))&lt;Paychecks!$A$9)),($C54&gt;=Paychecks!$A$9)*($C54&lt;=Paychecks!$B$9))))</f>
      </c>
    </row>
    <row r="55" spans="1:18" x14ac:dyDescent="0.25">
      <c r="A55" s="2"/>
      <c r="B55" s="11"/>
      <c r="C55" s="9"/>
      <c r="D55" s="2"/>
      <c r="E55" s="2"/>
      <c r="F55" s="2"/>
      <c r="G55" s="2">
        <f>IF(A55="","",IF(F55="Yes","Paid",IF(C55&lt;TODAY(),"Overdue",IF(C55-TODAY()&lt;=HeadsUp,"Due soon",IF(E55="Yes","Autopay","Upcoming")))))</f>
      </c>
      <c r="H55" s="2">
        <f>IF(OR(A55="",F55="Yes"),"",C55-TODAY())</f>
      </c>
      <c r="I55" s="9">
        <f>IF(OR(A55="",C55=""),"",IF(OR(C55&lt;Paychecks!$A$2,C55&gt;Paychecks!$B$9),"",INDEX(Paychecks!$A$2:$A$9,MATCH(C55,Paychecks!$A$2:$A$9,1))))</f>
      </c>
      <c r="J55" s="2"/>
      <c r="K55" s="14">
        <f>IF(OR($A55="",$C55=""),0,IF((7*($D55="Weekly")+14*($D55="Every 2 weeks"))&gt;0,MAX(0,-INT(($C55-(Paychecks!$B$2+1))/(7*($D55="Weekly")+14*($D55="Every 2 weeks")))-MAX(0,-INT(($C55-Paychecks!$A$2)/(7*($D55="Weekly")+14*($D55="Every 2 weeks"))))),IF((($D55="Monthly")+3*($D55="Quarterly")+12*($D55="Yearly"))&gt;0,IF(((YEAR((Paychecks!$B$2+1))-YEAR($C55))*12+MONTH((Paychecks!$B$2+1))-MONTH($C55))&lt;0,0,INT((((YEAR((Paychecks!$B$2+1))-YEAR($C55))*12+MONTH((Paychecks!$B$2+1))-MONTH($C55))-1)/(($D55="Monthly")+3*($D55="Quarterly")+12*($D55="Yearly")))+1+(MOD(((YEAR((Paychecks!$B$2+1))-YEAR($C55))*12+MONTH((Paychecks!$B$2+1))-MONTH($C55)),(($D55="Monthly")+3*($D55="Quarterly")+12*($D55="Yearly")))=0)*(EDATE($C55,((YEAR((Paychecks!$B$2+1))-YEAR($C55))*12+MONTH((Paychecks!$B$2+1))-MONTH($C55)))&lt;(Paychecks!$B$2+1)))-IF(((YEAR(Paychecks!$A$2)-YEAR($C55))*12+MONTH(Paychecks!$A$2)-MONTH($C55))&lt;0,0,INT((((YEAR(Paychecks!$A$2)-YEAR($C55))*12+MONTH(Paychecks!$A$2)-MONTH($C55))-1)/(($D55="Monthly")+3*($D55="Quarterly")+12*($D55="Yearly")))+1+(MOD(((YEAR(Paychecks!$A$2)-YEAR($C55))*12+MONTH(Paychecks!$A$2)-MONTH($C55)),(($D55="Monthly")+3*($D55="Quarterly")+12*($D55="Yearly")))=0)*(EDATE($C55,((YEAR(Paychecks!$A$2)-YEAR($C55))*12+MONTH(Paychecks!$A$2)-MONTH($C55)))&lt;Paychecks!$A$2)),($C55&gt;=Paychecks!$A$2)*($C55&lt;=Paychecks!$B$2))))</f>
      </c>
      <c r="L55" s="14">
        <f>IF(OR($A55="",$C55=""),0,IF((7*($D55="Weekly")+14*($D55="Every 2 weeks"))&gt;0,MAX(0,-INT(($C55-(Paychecks!$B$3+1))/(7*($D55="Weekly")+14*($D55="Every 2 weeks")))-MAX(0,-INT(($C55-Paychecks!$A$3)/(7*($D55="Weekly")+14*($D55="Every 2 weeks"))))),IF((($D55="Monthly")+3*($D55="Quarterly")+12*($D55="Yearly"))&gt;0,IF(((YEAR((Paychecks!$B$3+1))-YEAR($C55))*12+MONTH((Paychecks!$B$3+1))-MONTH($C55))&lt;0,0,INT((((YEAR((Paychecks!$B$3+1))-YEAR($C55))*12+MONTH((Paychecks!$B$3+1))-MONTH($C55))-1)/(($D55="Monthly")+3*($D55="Quarterly")+12*($D55="Yearly")))+1+(MOD(((YEAR((Paychecks!$B$3+1))-YEAR($C55))*12+MONTH((Paychecks!$B$3+1))-MONTH($C55)),(($D55="Monthly")+3*($D55="Quarterly")+12*($D55="Yearly")))=0)*(EDATE($C55,((YEAR((Paychecks!$B$3+1))-YEAR($C55))*12+MONTH((Paychecks!$B$3+1))-MONTH($C55)))&lt;(Paychecks!$B$3+1)))-IF(((YEAR(Paychecks!$A$3)-YEAR($C55))*12+MONTH(Paychecks!$A$3)-MONTH($C55))&lt;0,0,INT((((YEAR(Paychecks!$A$3)-YEAR($C55))*12+MONTH(Paychecks!$A$3)-MONTH($C55))-1)/(($D55="Monthly")+3*($D55="Quarterly")+12*($D55="Yearly")))+1+(MOD(((YEAR(Paychecks!$A$3)-YEAR($C55))*12+MONTH(Paychecks!$A$3)-MONTH($C55)),(($D55="Monthly")+3*($D55="Quarterly")+12*($D55="Yearly")))=0)*(EDATE($C55,((YEAR(Paychecks!$A$3)-YEAR($C55))*12+MONTH(Paychecks!$A$3)-MONTH($C55)))&lt;Paychecks!$A$3)),($C55&gt;=Paychecks!$A$3)*($C55&lt;=Paychecks!$B$3))))</f>
      </c>
      <c r="M55" s="14">
        <f>IF(OR($A55="",$C55=""),0,IF((7*($D55="Weekly")+14*($D55="Every 2 weeks"))&gt;0,MAX(0,-INT(($C55-(Paychecks!$B$4+1))/(7*($D55="Weekly")+14*($D55="Every 2 weeks")))-MAX(0,-INT(($C55-Paychecks!$A$4)/(7*($D55="Weekly")+14*($D55="Every 2 weeks"))))),IF((($D55="Monthly")+3*($D55="Quarterly")+12*($D55="Yearly"))&gt;0,IF(((YEAR((Paychecks!$B$4+1))-YEAR($C55))*12+MONTH((Paychecks!$B$4+1))-MONTH($C55))&lt;0,0,INT((((YEAR((Paychecks!$B$4+1))-YEAR($C55))*12+MONTH((Paychecks!$B$4+1))-MONTH($C55))-1)/(($D55="Monthly")+3*($D55="Quarterly")+12*($D55="Yearly")))+1+(MOD(((YEAR((Paychecks!$B$4+1))-YEAR($C55))*12+MONTH((Paychecks!$B$4+1))-MONTH($C55)),(($D55="Monthly")+3*($D55="Quarterly")+12*($D55="Yearly")))=0)*(EDATE($C55,((YEAR((Paychecks!$B$4+1))-YEAR($C55))*12+MONTH((Paychecks!$B$4+1))-MONTH($C55)))&lt;(Paychecks!$B$4+1)))-IF(((YEAR(Paychecks!$A$4)-YEAR($C55))*12+MONTH(Paychecks!$A$4)-MONTH($C55))&lt;0,0,INT((((YEAR(Paychecks!$A$4)-YEAR($C55))*12+MONTH(Paychecks!$A$4)-MONTH($C55))-1)/(($D55="Monthly")+3*($D55="Quarterly")+12*($D55="Yearly")))+1+(MOD(((YEAR(Paychecks!$A$4)-YEAR($C55))*12+MONTH(Paychecks!$A$4)-MONTH($C55)),(($D55="Monthly")+3*($D55="Quarterly")+12*($D55="Yearly")))=0)*(EDATE($C55,((YEAR(Paychecks!$A$4)-YEAR($C55))*12+MONTH(Paychecks!$A$4)-MONTH($C55)))&lt;Paychecks!$A$4)),($C55&gt;=Paychecks!$A$4)*($C55&lt;=Paychecks!$B$4))))</f>
      </c>
      <c r="N55" s="14">
        <f>IF(OR($A55="",$C55=""),0,IF((7*($D55="Weekly")+14*($D55="Every 2 weeks"))&gt;0,MAX(0,-INT(($C55-(Paychecks!$B$5+1))/(7*($D55="Weekly")+14*($D55="Every 2 weeks")))-MAX(0,-INT(($C55-Paychecks!$A$5)/(7*($D55="Weekly")+14*($D55="Every 2 weeks"))))),IF((($D55="Monthly")+3*($D55="Quarterly")+12*($D55="Yearly"))&gt;0,IF(((YEAR((Paychecks!$B$5+1))-YEAR($C55))*12+MONTH((Paychecks!$B$5+1))-MONTH($C55))&lt;0,0,INT((((YEAR((Paychecks!$B$5+1))-YEAR($C55))*12+MONTH((Paychecks!$B$5+1))-MONTH($C55))-1)/(($D55="Monthly")+3*($D55="Quarterly")+12*($D55="Yearly")))+1+(MOD(((YEAR((Paychecks!$B$5+1))-YEAR($C55))*12+MONTH((Paychecks!$B$5+1))-MONTH($C55)),(($D55="Monthly")+3*($D55="Quarterly")+12*($D55="Yearly")))=0)*(EDATE($C55,((YEAR((Paychecks!$B$5+1))-YEAR($C55))*12+MONTH((Paychecks!$B$5+1))-MONTH($C55)))&lt;(Paychecks!$B$5+1)))-IF(((YEAR(Paychecks!$A$5)-YEAR($C55))*12+MONTH(Paychecks!$A$5)-MONTH($C55))&lt;0,0,INT((((YEAR(Paychecks!$A$5)-YEAR($C55))*12+MONTH(Paychecks!$A$5)-MONTH($C55))-1)/(($D55="Monthly")+3*($D55="Quarterly")+12*($D55="Yearly")))+1+(MOD(((YEAR(Paychecks!$A$5)-YEAR($C55))*12+MONTH(Paychecks!$A$5)-MONTH($C55)),(($D55="Monthly")+3*($D55="Quarterly")+12*($D55="Yearly")))=0)*(EDATE($C55,((YEAR(Paychecks!$A$5)-YEAR($C55))*12+MONTH(Paychecks!$A$5)-MONTH($C55)))&lt;Paychecks!$A$5)),($C55&gt;=Paychecks!$A$5)*($C55&lt;=Paychecks!$B$5))))</f>
      </c>
      <c r="O55" s="14">
        <f>IF(OR($A55="",$C55=""),0,IF((7*($D55="Weekly")+14*($D55="Every 2 weeks"))&gt;0,MAX(0,-INT(($C55-(Paychecks!$B$6+1))/(7*($D55="Weekly")+14*($D55="Every 2 weeks")))-MAX(0,-INT(($C55-Paychecks!$A$6)/(7*($D55="Weekly")+14*($D55="Every 2 weeks"))))),IF((($D55="Monthly")+3*($D55="Quarterly")+12*($D55="Yearly"))&gt;0,IF(((YEAR((Paychecks!$B$6+1))-YEAR($C55))*12+MONTH((Paychecks!$B$6+1))-MONTH($C55))&lt;0,0,INT((((YEAR((Paychecks!$B$6+1))-YEAR($C55))*12+MONTH((Paychecks!$B$6+1))-MONTH($C55))-1)/(($D55="Monthly")+3*($D55="Quarterly")+12*($D55="Yearly")))+1+(MOD(((YEAR((Paychecks!$B$6+1))-YEAR($C55))*12+MONTH((Paychecks!$B$6+1))-MONTH($C55)),(($D55="Monthly")+3*($D55="Quarterly")+12*($D55="Yearly")))=0)*(EDATE($C55,((YEAR((Paychecks!$B$6+1))-YEAR($C55))*12+MONTH((Paychecks!$B$6+1))-MONTH($C55)))&lt;(Paychecks!$B$6+1)))-IF(((YEAR(Paychecks!$A$6)-YEAR($C55))*12+MONTH(Paychecks!$A$6)-MONTH($C55))&lt;0,0,INT((((YEAR(Paychecks!$A$6)-YEAR($C55))*12+MONTH(Paychecks!$A$6)-MONTH($C55))-1)/(($D55="Monthly")+3*($D55="Quarterly")+12*($D55="Yearly")))+1+(MOD(((YEAR(Paychecks!$A$6)-YEAR($C55))*12+MONTH(Paychecks!$A$6)-MONTH($C55)),(($D55="Monthly")+3*($D55="Quarterly")+12*($D55="Yearly")))=0)*(EDATE($C55,((YEAR(Paychecks!$A$6)-YEAR($C55))*12+MONTH(Paychecks!$A$6)-MONTH($C55)))&lt;Paychecks!$A$6)),($C55&gt;=Paychecks!$A$6)*($C55&lt;=Paychecks!$B$6))))</f>
      </c>
      <c r="P55" s="14">
        <f>IF(OR($A55="",$C55=""),0,IF((7*($D55="Weekly")+14*($D55="Every 2 weeks"))&gt;0,MAX(0,-INT(($C55-(Paychecks!$B$7+1))/(7*($D55="Weekly")+14*($D55="Every 2 weeks")))-MAX(0,-INT(($C55-Paychecks!$A$7)/(7*($D55="Weekly")+14*($D55="Every 2 weeks"))))),IF((($D55="Monthly")+3*($D55="Quarterly")+12*($D55="Yearly"))&gt;0,IF(((YEAR((Paychecks!$B$7+1))-YEAR($C55))*12+MONTH((Paychecks!$B$7+1))-MONTH($C55))&lt;0,0,INT((((YEAR((Paychecks!$B$7+1))-YEAR($C55))*12+MONTH((Paychecks!$B$7+1))-MONTH($C55))-1)/(($D55="Monthly")+3*($D55="Quarterly")+12*($D55="Yearly")))+1+(MOD(((YEAR((Paychecks!$B$7+1))-YEAR($C55))*12+MONTH((Paychecks!$B$7+1))-MONTH($C55)),(($D55="Monthly")+3*($D55="Quarterly")+12*($D55="Yearly")))=0)*(EDATE($C55,((YEAR((Paychecks!$B$7+1))-YEAR($C55))*12+MONTH((Paychecks!$B$7+1))-MONTH($C55)))&lt;(Paychecks!$B$7+1)))-IF(((YEAR(Paychecks!$A$7)-YEAR($C55))*12+MONTH(Paychecks!$A$7)-MONTH($C55))&lt;0,0,INT((((YEAR(Paychecks!$A$7)-YEAR($C55))*12+MONTH(Paychecks!$A$7)-MONTH($C55))-1)/(($D55="Monthly")+3*($D55="Quarterly")+12*($D55="Yearly")))+1+(MOD(((YEAR(Paychecks!$A$7)-YEAR($C55))*12+MONTH(Paychecks!$A$7)-MONTH($C55)),(($D55="Monthly")+3*($D55="Quarterly")+12*($D55="Yearly")))=0)*(EDATE($C55,((YEAR(Paychecks!$A$7)-YEAR($C55))*12+MONTH(Paychecks!$A$7)-MONTH($C55)))&lt;Paychecks!$A$7)),($C55&gt;=Paychecks!$A$7)*($C55&lt;=Paychecks!$B$7))))</f>
      </c>
      <c r="Q55" s="14">
        <f>IF(OR($A55="",$C55=""),0,IF((7*($D55="Weekly")+14*($D55="Every 2 weeks"))&gt;0,MAX(0,-INT(($C55-(Paychecks!$B$8+1))/(7*($D55="Weekly")+14*($D55="Every 2 weeks")))-MAX(0,-INT(($C55-Paychecks!$A$8)/(7*($D55="Weekly")+14*($D55="Every 2 weeks"))))),IF((($D55="Monthly")+3*($D55="Quarterly")+12*($D55="Yearly"))&gt;0,IF(((YEAR((Paychecks!$B$8+1))-YEAR($C55))*12+MONTH((Paychecks!$B$8+1))-MONTH($C55))&lt;0,0,INT((((YEAR((Paychecks!$B$8+1))-YEAR($C55))*12+MONTH((Paychecks!$B$8+1))-MONTH($C55))-1)/(($D55="Monthly")+3*($D55="Quarterly")+12*($D55="Yearly")))+1+(MOD(((YEAR((Paychecks!$B$8+1))-YEAR($C55))*12+MONTH((Paychecks!$B$8+1))-MONTH($C55)),(($D55="Monthly")+3*($D55="Quarterly")+12*($D55="Yearly")))=0)*(EDATE($C55,((YEAR((Paychecks!$B$8+1))-YEAR($C55))*12+MONTH((Paychecks!$B$8+1))-MONTH($C55)))&lt;(Paychecks!$B$8+1)))-IF(((YEAR(Paychecks!$A$8)-YEAR($C55))*12+MONTH(Paychecks!$A$8)-MONTH($C55))&lt;0,0,INT((((YEAR(Paychecks!$A$8)-YEAR($C55))*12+MONTH(Paychecks!$A$8)-MONTH($C55))-1)/(($D55="Monthly")+3*($D55="Quarterly")+12*($D55="Yearly")))+1+(MOD(((YEAR(Paychecks!$A$8)-YEAR($C55))*12+MONTH(Paychecks!$A$8)-MONTH($C55)),(($D55="Monthly")+3*($D55="Quarterly")+12*($D55="Yearly")))=0)*(EDATE($C55,((YEAR(Paychecks!$A$8)-YEAR($C55))*12+MONTH(Paychecks!$A$8)-MONTH($C55)))&lt;Paychecks!$A$8)),($C55&gt;=Paychecks!$A$8)*($C55&lt;=Paychecks!$B$8))))</f>
      </c>
      <c r="R55" s="14">
        <f>IF(OR($A55="",$C55=""),0,IF((7*($D55="Weekly")+14*($D55="Every 2 weeks"))&gt;0,MAX(0,-INT(($C55-(Paychecks!$B$9+1))/(7*($D55="Weekly")+14*($D55="Every 2 weeks")))-MAX(0,-INT(($C55-Paychecks!$A$9)/(7*($D55="Weekly")+14*($D55="Every 2 weeks"))))),IF((($D55="Monthly")+3*($D55="Quarterly")+12*($D55="Yearly"))&gt;0,IF(((YEAR((Paychecks!$B$9+1))-YEAR($C55))*12+MONTH((Paychecks!$B$9+1))-MONTH($C55))&lt;0,0,INT((((YEAR((Paychecks!$B$9+1))-YEAR($C55))*12+MONTH((Paychecks!$B$9+1))-MONTH($C55))-1)/(($D55="Monthly")+3*($D55="Quarterly")+12*($D55="Yearly")))+1+(MOD(((YEAR((Paychecks!$B$9+1))-YEAR($C55))*12+MONTH((Paychecks!$B$9+1))-MONTH($C55)),(($D55="Monthly")+3*($D55="Quarterly")+12*($D55="Yearly")))=0)*(EDATE($C55,((YEAR((Paychecks!$B$9+1))-YEAR($C55))*12+MONTH((Paychecks!$B$9+1))-MONTH($C55)))&lt;(Paychecks!$B$9+1)))-IF(((YEAR(Paychecks!$A$9)-YEAR($C55))*12+MONTH(Paychecks!$A$9)-MONTH($C55))&lt;0,0,INT((((YEAR(Paychecks!$A$9)-YEAR($C55))*12+MONTH(Paychecks!$A$9)-MONTH($C55))-1)/(($D55="Monthly")+3*($D55="Quarterly")+12*($D55="Yearly")))+1+(MOD(((YEAR(Paychecks!$A$9)-YEAR($C55))*12+MONTH(Paychecks!$A$9)-MONTH($C55)),(($D55="Monthly")+3*($D55="Quarterly")+12*($D55="Yearly")))=0)*(EDATE($C55,((YEAR(Paychecks!$A$9)-YEAR($C55))*12+MONTH(Paychecks!$A$9)-MONTH($C55)))&lt;Paychecks!$A$9)),($C55&gt;=Paychecks!$A$9)*($C55&lt;=Paychecks!$B$9))))</f>
      </c>
    </row>
    <row r="56" spans="1:18" x14ac:dyDescent="0.25">
      <c r="A56" s="2"/>
      <c r="B56" s="11"/>
      <c r="C56" s="9"/>
      <c r="D56" s="2"/>
      <c r="E56" s="2"/>
      <c r="F56" s="2"/>
      <c r="G56" s="2">
        <f>IF(A56="","",IF(F56="Yes","Paid",IF(C56&lt;TODAY(),"Overdue",IF(C56-TODAY()&lt;=HeadsUp,"Due soon",IF(E56="Yes","Autopay","Upcoming")))))</f>
      </c>
      <c r="H56" s="2">
        <f>IF(OR(A56="",F56="Yes"),"",C56-TODAY())</f>
      </c>
      <c r="I56" s="9">
        <f>IF(OR(A56="",C56=""),"",IF(OR(C56&lt;Paychecks!$A$2,C56&gt;Paychecks!$B$9),"",INDEX(Paychecks!$A$2:$A$9,MATCH(C56,Paychecks!$A$2:$A$9,1))))</f>
      </c>
      <c r="J56" s="2"/>
      <c r="K56" s="14">
        <f>IF(OR($A56="",$C56=""),0,IF((7*($D56="Weekly")+14*($D56="Every 2 weeks"))&gt;0,MAX(0,-INT(($C56-(Paychecks!$B$2+1))/(7*($D56="Weekly")+14*($D56="Every 2 weeks")))-MAX(0,-INT(($C56-Paychecks!$A$2)/(7*($D56="Weekly")+14*($D56="Every 2 weeks"))))),IF((($D56="Monthly")+3*($D56="Quarterly")+12*($D56="Yearly"))&gt;0,IF(((YEAR((Paychecks!$B$2+1))-YEAR($C56))*12+MONTH((Paychecks!$B$2+1))-MONTH($C56))&lt;0,0,INT((((YEAR((Paychecks!$B$2+1))-YEAR($C56))*12+MONTH((Paychecks!$B$2+1))-MONTH($C56))-1)/(($D56="Monthly")+3*($D56="Quarterly")+12*($D56="Yearly")))+1+(MOD(((YEAR((Paychecks!$B$2+1))-YEAR($C56))*12+MONTH((Paychecks!$B$2+1))-MONTH($C56)),(($D56="Monthly")+3*($D56="Quarterly")+12*($D56="Yearly")))=0)*(EDATE($C56,((YEAR((Paychecks!$B$2+1))-YEAR($C56))*12+MONTH((Paychecks!$B$2+1))-MONTH($C56)))&lt;(Paychecks!$B$2+1)))-IF(((YEAR(Paychecks!$A$2)-YEAR($C56))*12+MONTH(Paychecks!$A$2)-MONTH($C56))&lt;0,0,INT((((YEAR(Paychecks!$A$2)-YEAR($C56))*12+MONTH(Paychecks!$A$2)-MONTH($C56))-1)/(($D56="Monthly")+3*($D56="Quarterly")+12*($D56="Yearly")))+1+(MOD(((YEAR(Paychecks!$A$2)-YEAR($C56))*12+MONTH(Paychecks!$A$2)-MONTH($C56)),(($D56="Monthly")+3*($D56="Quarterly")+12*($D56="Yearly")))=0)*(EDATE($C56,((YEAR(Paychecks!$A$2)-YEAR($C56))*12+MONTH(Paychecks!$A$2)-MONTH($C56)))&lt;Paychecks!$A$2)),($C56&gt;=Paychecks!$A$2)*($C56&lt;=Paychecks!$B$2))))</f>
      </c>
      <c r="L56" s="14">
        <f>IF(OR($A56="",$C56=""),0,IF((7*($D56="Weekly")+14*($D56="Every 2 weeks"))&gt;0,MAX(0,-INT(($C56-(Paychecks!$B$3+1))/(7*($D56="Weekly")+14*($D56="Every 2 weeks")))-MAX(0,-INT(($C56-Paychecks!$A$3)/(7*($D56="Weekly")+14*($D56="Every 2 weeks"))))),IF((($D56="Monthly")+3*($D56="Quarterly")+12*($D56="Yearly"))&gt;0,IF(((YEAR((Paychecks!$B$3+1))-YEAR($C56))*12+MONTH((Paychecks!$B$3+1))-MONTH($C56))&lt;0,0,INT((((YEAR((Paychecks!$B$3+1))-YEAR($C56))*12+MONTH((Paychecks!$B$3+1))-MONTH($C56))-1)/(($D56="Monthly")+3*($D56="Quarterly")+12*($D56="Yearly")))+1+(MOD(((YEAR((Paychecks!$B$3+1))-YEAR($C56))*12+MONTH((Paychecks!$B$3+1))-MONTH($C56)),(($D56="Monthly")+3*($D56="Quarterly")+12*($D56="Yearly")))=0)*(EDATE($C56,((YEAR((Paychecks!$B$3+1))-YEAR($C56))*12+MONTH((Paychecks!$B$3+1))-MONTH($C56)))&lt;(Paychecks!$B$3+1)))-IF(((YEAR(Paychecks!$A$3)-YEAR($C56))*12+MONTH(Paychecks!$A$3)-MONTH($C56))&lt;0,0,INT((((YEAR(Paychecks!$A$3)-YEAR($C56))*12+MONTH(Paychecks!$A$3)-MONTH($C56))-1)/(($D56="Monthly")+3*($D56="Quarterly")+12*($D56="Yearly")))+1+(MOD(((YEAR(Paychecks!$A$3)-YEAR($C56))*12+MONTH(Paychecks!$A$3)-MONTH($C56)),(($D56="Monthly")+3*($D56="Quarterly")+12*($D56="Yearly")))=0)*(EDATE($C56,((YEAR(Paychecks!$A$3)-YEAR($C56))*12+MONTH(Paychecks!$A$3)-MONTH($C56)))&lt;Paychecks!$A$3)),($C56&gt;=Paychecks!$A$3)*($C56&lt;=Paychecks!$B$3))))</f>
      </c>
      <c r="M56" s="14">
        <f>IF(OR($A56="",$C56=""),0,IF((7*($D56="Weekly")+14*($D56="Every 2 weeks"))&gt;0,MAX(0,-INT(($C56-(Paychecks!$B$4+1))/(7*($D56="Weekly")+14*($D56="Every 2 weeks")))-MAX(0,-INT(($C56-Paychecks!$A$4)/(7*($D56="Weekly")+14*($D56="Every 2 weeks"))))),IF((($D56="Monthly")+3*($D56="Quarterly")+12*($D56="Yearly"))&gt;0,IF(((YEAR((Paychecks!$B$4+1))-YEAR($C56))*12+MONTH((Paychecks!$B$4+1))-MONTH($C56))&lt;0,0,INT((((YEAR((Paychecks!$B$4+1))-YEAR($C56))*12+MONTH((Paychecks!$B$4+1))-MONTH($C56))-1)/(($D56="Monthly")+3*($D56="Quarterly")+12*($D56="Yearly")))+1+(MOD(((YEAR((Paychecks!$B$4+1))-YEAR($C56))*12+MONTH((Paychecks!$B$4+1))-MONTH($C56)),(($D56="Monthly")+3*($D56="Quarterly")+12*($D56="Yearly")))=0)*(EDATE($C56,((YEAR((Paychecks!$B$4+1))-YEAR($C56))*12+MONTH((Paychecks!$B$4+1))-MONTH($C56)))&lt;(Paychecks!$B$4+1)))-IF(((YEAR(Paychecks!$A$4)-YEAR($C56))*12+MONTH(Paychecks!$A$4)-MONTH($C56))&lt;0,0,INT((((YEAR(Paychecks!$A$4)-YEAR($C56))*12+MONTH(Paychecks!$A$4)-MONTH($C56))-1)/(($D56="Monthly")+3*($D56="Quarterly")+12*($D56="Yearly")))+1+(MOD(((YEAR(Paychecks!$A$4)-YEAR($C56))*12+MONTH(Paychecks!$A$4)-MONTH($C56)),(($D56="Monthly")+3*($D56="Quarterly")+12*($D56="Yearly")))=0)*(EDATE($C56,((YEAR(Paychecks!$A$4)-YEAR($C56))*12+MONTH(Paychecks!$A$4)-MONTH($C56)))&lt;Paychecks!$A$4)),($C56&gt;=Paychecks!$A$4)*($C56&lt;=Paychecks!$B$4))))</f>
      </c>
      <c r="N56" s="14">
        <f>IF(OR($A56="",$C56=""),0,IF((7*($D56="Weekly")+14*($D56="Every 2 weeks"))&gt;0,MAX(0,-INT(($C56-(Paychecks!$B$5+1))/(7*($D56="Weekly")+14*($D56="Every 2 weeks")))-MAX(0,-INT(($C56-Paychecks!$A$5)/(7*($D56="Weekly")+14*($D56="Every 2 weeks"))))),IF((($D56="Monthly")+3*($D56="Quarterly")+12*($D56="Yearly"))&gt;0,IF(((YEAR((Paychecks!$B$5+1))-YEAR($C56))*12+MONTH((Paychecks!$B$5+1))-MONTH($C56))&lt;0,0,INT((((YEAR((Paychecks!$B$5+1))-YEAR($C56))*12+MONTH((Paychecks!$B$5+1))-MONTH($C56))-1)/(($D56="Monthly")+3*($D56="Quarterly")+12*($D56="Yearly")))+1+(MOD(((YEAR((Paychecks!$B$5+1))-YEAR($C56))*12+MONTH((Paychecks!$B$5+1))-MONTH($C56)),(($D56="Monthly")+3*($D56="Quarterly")+12*($D56="Yearly")))=0)*(EDATE($C56,((YEAR((Paychecks!$B$5+1))-YEAR($C56))*12+MONTH((Paychecks!$B$5+1))-MONTH($C56)))&lt;(Paychecks!$B$5+1)))-IF(((YEAR(Paychecks!$A$5)-YEAR($C56))*12+MONTH(Paychecks!$A$5)-MONTH($C56))&lt;0,0,INT((((YEAR(Paychecks!$A$5)-YEAR($C56))*12+MONTH(Paychecks!$A$5)-MONTH($C56))-1)/(($D56="Monthly")+3*($D56="Quarterly")+12*($D56="Yearly")))+1+(MOD(((YEAR(Paychecks!$A$5)-YEAR($C56))*12+MONTH(Paychecks!$A$5)-MONTH($C56)),(($D56="Monthly")+3*($D56="Quarterly")+12*($D56="Yearly")))=0)*(EDATE($C56,((YEAR(Paychecks!$A$5)-YEAR($C56))*12+MONTH(Paychecks!$A$5)-MONTH($C56)))&lt;Paychecks!$A$5)),($C56&gt;=Paychecks!$A$5)*($C56&lt;=Paychecks!$B$5))))</f>
      </c>
      <c r="O56" s="14">
        <f>IF(OR($A56="",$C56=""),0,IF((7*($D56="Weekly")+14*($D56="Every 2 weeks"))&gt;0,MAX(0,-INT(($C56-(Paychecks!$B$6+1))/(7*($D56="Weekly")+14*($D56="Every 2 weeks")))-MAX(0,-INT(($C56-Paychecks!$A$6)/(7*($D56="Weekly")+14*($D56="Every 2 weeks"))))),IF((($D56="Monthly")+3*($D56="Quarterly")+12*($D56="Yearly"))&gt;0,IF(((YEAR((Paychecks!$B$6+1))-YEAR($C56))*12+MONTH((Paychecks!$B$6+1))-MONTH($C56))&lt;0,0,INT((((YEAR((Paychecks!$B$6+1))-YEAR($C56))*12+MONTH((Paychecks!$B$6+1))-MONTH($C56))-1)/(($D56="Monthly")+3*($D56="Quarterly")+12*($D56="Yearly")))+1+(MOD(((YEAR((Paychecks!$B$6+1))-YEAR($C56))*12+MONTH((Paychecks!$B$6+1))-MONTH($C56)),(($D56="Monthly")+3*($D56="Quarterly")+12*($D56="Yearly")))=0)*(EDATE($C56,((YEAR((Paychecks!$B$6+1))-YEAR($C56))*12+MONTH((Paychecks!$B$6+1))-MONTH($C56)))&lt;(Paychecks!$B$6+1)))-IF(((YEAR(Paychecks!$A$6)-YEAR($C56))*12+MONTH(Paychecks!$A$6)-MONTH($C56))&lt;0,0,INT((((YEAR(Paychecks!$A$6)-YEAR($C56))*12+MONTH(Paychecks!$A$6)-MONTH($C56))-1)/(($D56="Monthly")+3*($D56="Quarterly")+12*($D56="Yearly")))+1+(MOD(((YEAR(Paychecks!$A$6)-YEAR($C56))*12+MONTH(Paychecks!$A$6)-MONTH($C56)),(($D56="Monthly")+3*($D56="Quarterly")+12*($D56="Yearly")))=0)*(EDATE($C56,((YEAR(Paychecks!$A$6)-YEAR($C56))*12+MONTH(Paychecks!$A$6)-MONTH($C56)))&lt;Paychecks!$A$6)),($C56&gt;=Paychecks!$A$6)*($C56&lt;=Paychecks!$B$6))))</f>
      </c>
      <c r="P56" s="14">
        <f>IF(OR($A56="",$C56=""),0,IF((7*($D56="Weekly")+14*($D56="Every 2 weeks"))&gt;0,MAX(0,-INT(($C56-(Paychecks!$B$7+1))/(7*($D56="Weekly")+14*($D56="Every 2 weeks")))-MAX(0,-INT(($C56-Paychecks!$A$7)/(7*($D56="Weekly")+14*($D56="Every 2 weeks"))))),IF((($D56="Monthly")+3*($D56="Quarterly")+12*($D56="Yearly"))&gt;0,IF(((YEAR((Paychecks!$B$7+1))-YEAR($C56))*12+MONTH((Paychecks!$B$7+1))-MONTH($C56))&lt;0,0,INT((((YEAR((Paychecks!$B$7+1))-YEAR($C56))*12+MONTH((Paychecks!$B$7+1))-MONTH($C56))-1)/(($D56="Monthly")+3*($D56="Quarterly")+12*($D56="Yearly")))+1+(MOD(((YEAR((Paychecks!$B$7+1))-YEAR($C56))*12+MONTH((Paychecks!$B$7+1))-MONTH($C56)),(($D56="Monthly")+3*($D56="Quarterly")+12*($D56="Yearly")))=0)*(EDATE($C56,((YEAR((Paychecks!$B$7+1))-YEAR($C56))*12+MONTH((Paychecks!$B$7+1))-MONTH($C56)))&lt;(Paychecks!$B$7+1)))-IF(((YEAR(Paychecks!$A$7)-YEAR($C56))*12+MONTH(Paychecks!$A$7)-MONTH($C56))&lt;0,0,INT((((YEAR(Paychecks!$A$7)-YEAR($C56))*12+MONTH(Paychecks!$A$7)-MONTH($C56))-1)/(($D56="Monthly")+3*($D56="Quarterly")+12*($D56="Yearly")))+1+(MOD(((YEAR(Paychecks!$A$7)-YEAR($C56))*12+MONTH(Paychecks!$A$7)-MONTH($C56)),(($D56="Monthly")+3*($D56="Quarterly")+12*($D56="Yearly")))=0)*(EDATE($C56,((YEAR(Paychecks!$A$7)-YEAR($C56))*12+MONTH(Paychecks!$A$7)-MONTH($C56)))&lt;Paychecks!$A$7)),($C56&gt;=Paychecks!$A$7)*($C56&lt;=Paychecks!$B$7))))</f>
      </c>
      <c r="Q56" s="14">
        <f>IF(OR($A56="",$C56=""),0,IF((7*($D56="Weekly")+14*($D56="Every 2 weeks"))&gt;0,MAX(0,-INT(($C56-(Paychecks!$B$8+1))/(7*($D56="Weekly")+14*($D56="Every 2 weeks")))-MAX(0,-INT(($C56-Paychecks!$A$8)/(7*($D56="Weekly")+14*($D56="Every 2 weeks"))))),IF((($D56="Monthly")+3*($D56="Quarterly")+12*($D56="Yearly"))&gt;0,IF(((YEAR((Paychecks!$B$8+1))-YEAR($C56))*12+MONTH((Paychecks!$B$8+1))-MONTH($C56))&lt;0,0,INT((((YEAR((Paychecks!$B$8+1))-YEAR($C56))*12+MONTH((Paychecks!$B$8+1))-MONTH($C56))-1)/(($D56="Monthly")+3*($D56="Quarterly")+12*($D56="Yearly")))+1+(MOD(((YEAR((Paychecks!$B$8+1))-YEAR($C56))*12+MONTH((Paychecks!$B$8+1))-MONTH($C56)),(($D56="Monthly")+3*($D56="Quarterly")+12*($D56="Yearly")))=0)*(EDATE($C56,((YEAR((Paychecks!$B$8+1))-YEAR($C56))*12+MONTH((Paychecks!$B$8+1))-MONTH($C56)))&lt;(Paychecks!$B$8+1)))-IF(((YEAR(Paychecks!$A$8)-YEAR($C56))*12+MONTH(Paychecks!$A$8)-MONTH($C56))&lt;0,0,INT((((YEAR(Paychecks!$A$8)-YEAR($C56))*12+MONTH(Paychecks!$A$8)-MONTH($C56))-1)/(($D56="Monthly")+3*($D56="Quarterly")+12*($D56="Yearly")))+1+(MOD(((YEAR(Paychecks!$A$8)-YEAR($C56))*12+MONTH(Paychecks!$A$8)-MONTH($C56)),(($D56="Monthly")+3*($D56="Quarterly")+12*($D56="Yearly")))=0)*(EDATE($C56,((YEAR(Paychecks!$A$8)-YEAR($C56))*12+MONTH(Paychecks!$A$8)-MONTH($C56)))&lt;Paychecks!$A$8)),($C56&gt;=Paychecks!$A$8)*($C56&lt;=Paychecks!$B$8))))</f>
      </c>
      <c r="R56" s="14">
        <f>IF(OR($A56="",$C56=""),0,IF((7*($D56="Weekly")+14*($D56="Every 2 weeks"))&gt;0,MAX(0,-INT(($C56-(Paychecks!$B$9+1))/(7*($D56="Weekly")+14*($D56="Every 2 weeks")))-MAX(0,-INT(($C56-Paychecks!$A$9)/(7*($D56="Weekly")+14*($D56="Every 2 weeks"))))),IF((($D56="Monthly")+3*($D56="Quarterly")+12*($D56="Yearly"))&gt;0,IF(((YEAR((Paychecks!$B$9+1))-YEAR($C56))*12+MONTH((Paychecks!$B$9+1))-MONTH($C56))&lt;0,0,INT((((YEAR((Paychecks!$B$9+1))-YEAR($C56))*12+MONTH((Paychecks!$B$9+1))-MONTH($C56))-1)/(($D56="Monthly")+3*($D56="Quarterly")+12*($D56="Yearly")))+1+(MOD(((YEAR((Paychecks!$B$9+1))-YEAR($C56))*12+MONTH((Paychecks!$B$9+1))-MONTH($C56)),(($D56="Monthly")+3*($D56="Quarterly")+12*($D56="Yearly")))=0)*(EDATE($C56,((YEAR((Paychecks!$B$9+1))-YEAR($C56))*12+MONTH((Paychecks!$B$9+1))-MONTH($C56)))&lt;(Paychecks!$B$9+1)))-IF(((YEAR(Paychecks!$A$9)-YEAR($C56))*12+MONTH(Paychecks!$A$9)-MONTH($C56))&lt;0,0,INT((((YEAR(Paychecks!$A$9)-YEAR($C56))*12+MONTH(Paychecks!$A$9)-MONTH($C56))-1)/(($D56="Monthly")+3*($D56="Quarterly")+12*($D56="Yearly")))+1+(MOD(((YEAR(Paychecks!$A$9)-YEAR($C56))*12+MONTH(Paychecks!$A$9)-MONTH($C56)),(($D56="Monthly")+3*($D56="Quarterly")+12*($D56="Yearly")))=0)*(EDATE($C56,((YEAR(Paychecks!$A$9)-YEAR($C56))*12+MONTH(Paychecks!$A$9)-MONTH($C56)))&lt;Paychecks!$A$9)),($C56&gt;=Paychecks!$A$9)*($C56&lt;=Paychecks!$B$9))))</f>
      </c>
    </row>
    <row r="57" spans="1:18" x14ac:dyDescent="0.25">
      <c r="A57" s="2"/>
      <c r="B57" s="11"/>
      <c r="C57" s="9"/>
      <c r="D57" s="2"/>
      <c r="E57" s="2"/>
      <c r="F57" s="2"/>
      <c r="G57" s="2">
        <f>IF(A57="","",IF(F57="Yes","Paid",IF(C57&lt;TODAY(),"Overdue",IF(C57-TODAY()&lt;=HeadsUp,"Due soon",IF(E57="Yes","Autopay","Upcoming")))))</f>
      </c>
      <c r="H57" s="2">
        <f>IF(OR(A57="",F57="Yes"),"",C57-TODAY())</f>
      </c>
      <c r="I57" s="9">
        <f>IF(OR(A57="",C57=""),"",IF(OR(C57&lt;Paychecks!$A$2,C57&gt;Paychecks!$B$9),"",INDEX(Paychecks!$A$2:$A$9,MATCH(C57,Paychecks!$A$2:$A$9,1))))</f>
      </c>
      <c r="J57" s="2"/>
      <c r="K57" s="14">
        <f>IF(OR($A57="",$C57=""),0,IF((7*($D57="Weekly")+14*($D57="Every 2 weeks"))&gt;0,MAX(0,-INT(($C57-(Paychecks!$B$2+1))/(7*($D57="Weekly")+14*($D57="Every 2 weeks")))-MAX(0,-INT(($C57-Paychecks!$A$2)/(7*($D57="Weekly")+14*($D57="Every 2 weeks"))))),IF((($D57="Monthly")+3*($D57="Quarterly")+12*($D57="Yearly"))&gt;0,IF(((YEAR((Paychecks!$B$2+1))-YEAR($C57))*12+MONTH((Paychecks!$B$2+1))-MONTH($C57))&lt;0,0,INT((((YEAR((Paychecks!$B$2+1))-YEAR($C57))*12+MONTH((Paychecks!$B$2+1))-MONTH($C57))-1)/(($D57="Monthly")+3*($D57="Quarterly")+12*($D57="Yearly")))+1+(MOD(((YEAR((Paychecks!$B$2+1))-YEAR($C57))*12+MONTH((Paychecks!$B$2+1))-MONTH($C57)),(($D57="Monthly")+3*($D57="Quarterly")+12*($D57="Yearly")))=0)*(EDATE($C57,((YEAR((Paychecks!$B$2+1))-YEAR($C57))*12+MONTH((Paychecks!$B$2+1))-MONTH($C57)))&lt;(Paychecks!$B$2+1)))-IF(((YEAR(Paychecks!$A$2)-YEAR($C57))*12+MONTH(Paychecks!$A$2)-MONTH($C57))&lt;0,0,INT((((YEAR(Paychecks!$A$2)-YEAR($C57))*12+MONTH(Paychecks!$A$2)-MONTH($C57))-1)/(($D57="Monthly")+3*($D57="Quarterly")+12*($D57="Yearly")))+1+(MOD(((YEAR(Paychecks!$A$2)-YEAR($C57))*12+MONTH(Paychecks!$A$2)-MONTH($C57)),(($D57="Monthly")+3*($D57="Quarterly")+12*($D57="Yearly")))=0)*(EDATE($C57,((YEAR(Paychecks!$A$2)-YEAR($C57))*12+MONTH(Paychecks!$A$2)-MONTH($C57)))&lt;Paychecks!$A$2)),($C57&gt;=Paychecks!$A$2)*($C57&lt;=Paychecks!$B$2))))</f>
      </c>
      <c r="L57" s="14">
        <f>IF(OR($A57="",$C57=""),0,IF((7*($D57="Weekly")+14*($D57="Every 2 weeks"))&gt;0,MAX(0,-INT(($C57-(Paychecks!$B$3+1))/(7*($D57="Weekly")+14*($D57="Every 2 weeks")))-MAX(0,-INT(($C57-Paychecks!$A$3)/(7*($D57="Weekly")+14*($D57="Every 2 weeks"))))),IF((($D57="Monthly")+3*($D57="Quarterly")+12*($D57="Yearly"))&gt;0,IF(((YEAR((Paychecks!$B$3+1))-YEAR($C57))*12+MONTH((Paychecks!$B$3+1))-MONTH($C57))&lt;0,0,INT((((YEAR((Paychecks!$B$3+1))-YEAR($C57))*12+MONTH((Paychecks!$B$3+1))-MONTH($C57))-1)/(($D57="Monthly")+3*($D57="Quarterly")+12*($D57="Yearly")))+1+(MOD(((YEAR((Paychecks!$B$3+1))-YEAR($C57))*12+MONTH((Paychecks!$B$3+1))-MONTH($C57)),(($D57="Monthly")+3*($D57="Quarterly")+12*($D57="Yearly")))=0)*(EDATE($C57,((YEAR((Paychecks!$B$3+1))-YEAR($C57))*12+MONTH((Paychecks!$B$3+1))-MONTH($C57)))&lt;(Paychecks!$B$3+1)))-IF(((YEAR(Paychecks!$A$3)-YEAR($C57))*12+MONTH(Paychecks!$A$3)-MONTH($C57))&lt;0,0,INT((((YEAR(Paychecks!$A$3)-YEAR($C57))*12+MONTH(Paychecks!$A$3)-MONTH($C57))-1)/(($D57="Monthly")+3*($D57="Quarterly")+12*($D57="Yearly")))+1+(MOD(((YEAR(Paychecks!$A$3)-YEAR($C57))*12+MONTH(Paychecks!$A$3)-MONTH($C57)),(($D57="Monthly")+3*($D57="Quarterly")+12*($D57="Yearly")))=0)*(EDATE($C57,((YEAR(Paychecks!$A$3)-YEAR($C57))*12+MONTH(Paychecks!$A$3)-MONTH($C57)))&lt;Paychecks!$A$3)),($C57&gt;=Paychecks!$A$3)*($C57&lt;=Paychecks!$B$3))))</f>
      </c>
      <c r="M57" s="14">
        <f>IF(OR($A57="",$C57=""),0,IF((7*($D57="Weekly")+14*($D57="Every 2 weeks"))&gt;0,MAX(0,-INT(($C57-(Paychecks!$B$4+1))/(7*($D57="Weekly")+14*($D57="Every 2 weeks")))-MAX(0,-INT(($C57-Paychecks!$A$4)/(7*($D57="Weekly")+14*($D57="Every 2 weeks"))))),IF((($D57="Monthly")+3*($D57="Quarterly")+12*($D57="Yearly"))&gt;0,IF(((YEAR((Paychecks!$B$4+1))-YEAR($C57))*12+MONTH((Paychecks!$B$4+1))-MONTH($C57))&lt;0,0,INT((((YEAR((Paychecks!$B$4+1))-YEAR($C57))*12+MONTH((Paychecks!$B$4+1))-MONTH($C57))-1)/(($D57="Monthly")+3*($D57="Quarterly")+12*($D57="Yearly")))+1+(MOD(((YEAR((Paychecks!$B$4+1))-YEAR($C57))*12+MONTH((Paychecks!$B$4+1))-MONTH($C57)),(($D57="Monthly")+3*($D57="Quarterly")+12*($D57="Yearly")))=0)*(EDATE($C57,((YEAR((Paychecks!$B$4+1))-YEAR($C57))*12+MONTH((Paychecks!$B$4+1))-MONTH($C57)))&lt;(Paychecks!$B$4+1)))-IF(((YEAR(Paychecks!$A$4)-YEAR($C57))*12+MONTH(Paychecks!$A$4)-MONTH($C57))&lt;0,0,INT((((YEAR(Paychecks!$A$4)-YEAR($C57))*12+MONTH(Paychecks!$A$4)-MONTH($C57))-1)/(($D57="Monthly")+3*($D57="Quarterly")+12*($D57="Yearly")))+1+(MOD(((YEAR(Paychecks!$A$4)-YEAR($C57))*12+MONTH(Paychecks!$A$4)-MONTH($C57)),(($D57="Monthly")+3*($D57="Quarterly")+12*($D57="Yearly")))=0)*(EDATE($C57,((YEAR(Paychecks!$A$4)-YEAR($C57))*12+MONTH(Paychecks!$A$4)-MONTH($C57)))&lt;Paychecks!$A$4)),($C57&gt;=Paychecks!$A$4)*($C57&lt;=Paychecks!$B$4))))</f>
      </c>
      <c r="N57" s="14">
        <f>IF(OR($A57="",$C57=""),0,IF((7*($D57="Weekly")+14*($D57="Every 2 weeks"))&gt;0,MAX(0,-INT(($C57-(Paychecks!$B$5+1))/(7*($D57="Weekly")+14*($D57="Every 2 weeks")))-MAX(0,-INT(($C57-Paychecks!$A$5)/(7*($D57="Weekly")+14*($D57="Every 2 weeks"))))),IF((($D57="Monthly")+3*($D57="Quarterly")+12*($D57="Yearly"))&gt;0,IF(((YEAR((Paychecks!$B$5+1))-YEAR($C57))*12+MONTH((Paychecks!$B$5+1))-MONTH($C57))&lt;0,0,INT((((YEAR((Paychecks!$B$5+1))-YEAR($C57))*12+MONTH((Paychecks!$B$5+1))-MONTH($C57))-1)/(($D57="Monthly")+3*($D57="Quarterly")+12*($D57="Yearly")))+1+(MOD(((YEAR((Paychecks!$B$5+1))-YEAR($C57))*12+MONTH((Paychecks!$B$5+1))-MONTH($C57)),(($D57="Monthly")+3*($D57="Quarterly")+12*($D57="Yearly")))=0)*(EDATE($C57,((YEAR((Paychecks!$B$5+1))-YEAR($C57))*12+MONTH((Paychecks!$B$5+1))-MONTH($C57)))&lt;(Paychecks!$B$5+1)))-IF(((YEAR(Paychecks!$A$5)-YEAR($C57))*12+MONTH(Paychecks!$A$5)-MONTH($C57))&lt;0,0,INT((((YEAR(Paychecks!$A$5)-YEAR($C57))*12+MONTH(Paychecks!$A$5)-MONTH($C57))-1)/(($D57="Monthly")+3*($D57="Quarterly")+12*($D57="Yearly")))+1+(MOD(((YEAR(Paychecks!$A$5)-YEAR($C57))*12+MONTH(Paychecks!$A$5)-MONTH($C57)),(($D57="Monthly")+3*($D57="Quarterly")+12*($D57="Yearly")))=0)*(EDATE($C57,((YEAR(Paychecks!$A$5)-YEAR($C57))*12+MONTH(Paychecks!$A$5)-MONTH($C57)))&lt;Paychecks!$A$5)),($C57&gt;=Paychecks!$A$5)*($C57&lt;=Paychecks!$B$5))))</f>
      </c>
      <c r="O57" s="14">
        <f>IF(OR($A57="",$C57=""),0,IF((7*($D57="Weekly")+14*($D57="Every 2 weeks"))&gt;0,MAX(0,-INT(($C57-(Paychecks!$B$6+1))/(7*($D57="Weekly")+14*($D57="Every 2 weeks")))-MAX(0,-INT(($C57-Paychecks!$A$6)/(7*($D57="Weekly")+14*($D57="Every 2 weeks"))))),IF((($D57="Monthly")+3*($D57="Quarterly")+12*($D57="Yearly"))&gt;0,IF(((YEAR((Paychecks!$B$6+1))-YEAR($C57))*12+MONTH((Paychecks!$B$6+1))-MONTH($C57))&lt;0,0,INT((((YEAR((Paychecks!$B$6+1))-YEAR($C57))*12+MONTH((Paychecks!$B$6+1))-MONTH($C57))-1)/(($D57="Monthly")+3*($D57="Quarterly")+12*($D57="Yearly")))+1+(MOD(((YEAR((Paychecks!$B$6+1))-YEAR($C57))*12+MONTH((Paychecks!$B$6+1))-MONTH($C57)),(($D57="Monthly")+3*($D57="Quarterly")+12*($D57="Yearly")))=0)*(EDATE($C57,((YEAR((Paychecks!$B$6+1))-YEAR($C57))*12+MONTH((Paychecks!$B$6+1))-MONTH($C57)))&lt;(Paychecks!$B$6+1)))-IF(((YEAR(Paychecks!$A$6)-YEAR($C57))*12+MONTH(Paychecks!$A$6)-MONTH($C57))&lt;0,0,INT((((YEAR(Paychecks!$A$6)-YEAR($C57))*12+MONTH(Paychecks!$A$6)-MONTH($C57))-1)/(($D57="Monthly")+3*($D57="Quarterly")+12*($D57="Yearly")))+1+(MOD(((YEAR(Paychecks!$A$6)-YEAR($C57))*12+MONTH(Paychecks!$A$6)-MONTH($C57)),(($D57="Monthly")+3*($D57="Quarterly")+12*($D57="Yearly")))=0)*(EDATE($C57,((YEAR(Paychecks!$A$6)-YEAR($C57))*12+MONTH(Paychecks!$A$6)-MONTH($C57)))&lt;Paychecks!$A$6)),($C57&gt;=Paychecks!$A$6)*($C57&lt;=Paychecks!$B$6))))</f>
      </c>
      <c r="P57" s="14">
        <f>IF(OR($A57="",$C57=""),0,IF((7*($D57="Weekly")+14*($D57="Every 2 weeks"))&gt;0,MAX(0,-INT(($C57-(Paychecks!$B$7+1))/(7*($D57="Weekly")+14*($D57="Every 2 weeks")))-MAX(0,-INT(($C57-Paychecks!$A$7)/(7*($D57="Weekly")+14*($D57="Every 2 weeks"))))),IF((($D57="Monthly")+3*($D57="Quarterly")+12*($D57="Yearly"))&gt;0,IF(((YEAR((Paychecks!$B$7+1))-YEAR($C57))*12+MONTH((Paychecks!$B$7+1))-MONTH($C57))&lt;0,0,INT((((YEAR((Paychecks!$B$7+1))-YEAR($C57))*12+MONTH((Paychecks!$B$7+1))-MONTH($C57))-1)/(($D57="Monthly")+3*($D57="Quarterly")+12*($D57="Yearly")))+1+(MOD(((YEAR((Paychecks!$B$7+1))-YEAR($C57))*12+MONTH((Paychecks!$B$7+1))-MONTH($C57)),(($D57="Monthly")+3*($D57="Quarterly")+12*($D57="Yearly")))=0)*(EDATE($C57,((YEAR((Paychecks!$B$7+1))-YEAR($C57))*12+MONTH((Paychecks!$B$7+1))-MONTH($C57)))&lt;(Paychecks!$B$7+1)))-IF(((YEAR(Paychecks!$A$7)-YEAR($C57))*12+MONTH(Paychecks!$A$7)-MONTH($C57))&lt;0,0,INT((((YEAR(Paychecks!$A$7)-YEAR($C57))*12+MONTH(Paychecks!$A$7)-MONTH($C57))-1)/(($D57="Monthly")+3*($D57="Quarterly")+12*($D57="Yearly")))+1+(MOD(((YEAR(Paychecks!$A$7)-YEAR($C57))*12+MONTH(Paychecks!$A$7)-MONTH($C57)),(($D57="Monthly")+3*($D57="Quarterly")+12*($D57="Yearly")))=0)*(EDATE($C57,((YEAR(Paychecks!$A$7)-YEAR($C57))*12+MONTH(Paychecks!$A$7)-MONTH($C57)))&lt;Paychecks!$A$7)),($C57&gt;=Paychecks!$A$7)*($C57&lt;=Paychecks!$B$7))))</f>
      </c>
      <c r="Q57" s="14">
        <f>IF(OR($A57="",$C57=""),0,IF((7*($D57="Weekly")+14*($D57="Every 2 weeks"))&gt;0,MAX(0,-INT(($C57-(Paychecks!$B$8+1))/(7*($D57="Weekly")+14*($D57="Every 2 weeks")))-MAX(0,-INT(($C57-Paychecks!$A$8)/(7*($D57="Weekly")+14*($D57="Every 2 weeks"))))),IF((($D57="Monthly")+3*($D57="Quarterly")+12*($D57="Yearly"))&gt;0,IF(((YEAR((Paychecks!$B$8+1))-YEAR($C57))*12+MONTH((Paychecks!$B$8+1))-MONTH($C57))&lt;0,0,INT((((YEAR((Paychecks!$B$8+1))-YEAR($C57))*12+MONTH((Paychecks!$B$8+1))-MONTH($C57))-1)/(($D57="Monthly")+3*($D57="Quarterly")+12*($D57="Yearly")))+1+(MOD(((YEAR((Paychecks!$B$8+1))-YEAR($C57))*12+MONTH((Paychecks!$B$8+1))-MONTH($C57)),(($D57="Monthly")+3*($D57="Quarterly")+12*($D57="Yearly")))=0)*(EDATE($C57,((YEAR((Paychecks!$B$8+1))-YEAR($C57))*12+MONTH((Paychecks!$B$8+1))-MONTH($C57)))&lt;(Paychecks!$B$8+1)))-IF(((YEAR(Paychecks!$A$8)-YEAR($C57))*12+MONTH(Paychecks!$A$8)-MONTH($C57))&lt;0,0,INT((((YEAR(Paychecks!$A$8)-YEAR($C57))*12+MONTH(Paychecks!$A$8)-MONTH($C57))-1)/(($D57="Monthly")+3*($D57="Quarterly")+12*($D57="Yearly")))+1+(MOD(((YEAR(Paychecks!$A$8)-YEAR($C57))*12+MONTH(Paychecks!$A$8)-MONTH($C57)),(($D57="Monthly")+3*($D57="Quarterly")+12*($D57="Yearly")))=0)*(EDATE($C57,((YEAR(Paychecks!$A$8)-YEAR($C57))*12+MONTH(Paychecks!$A$8)-MONTH($C57)))&lt;Paychecks!$A$8)),($C57&gt;=Paychecks!$A$8)*($C57&lt;=Paychecks!$B$8))))</f>
      </c>
      <c r="R57" s="14">
        <f>IF(OR($A57="",$C57=""),0,IF((7*($D57="Weekly")+14*($D57="Every 2 weeks"))&gt;0,MAX(0,-INT(($C57-(Paychecks!$B$9+1))/(7*($D57="Weekly")+14*($D57="Every 2 weeks")))-MAX(0,-INT(($C57-Paychecks!$A$9)/(7*($D57="Weekly")+14*($D57="Every 2 weeks"))))),IF((($D57="Monthly")+3*($D57="Quarterly")+12*($D57="Yearly"))&gt;0,IF(((YEAR((Paychecks!$B$9+1))-YEAR($C57))*12+MONTH((Paychecks!$B$9+1))-MONTH($C57))&lt;0,0,INT((((YEAR((Paychecks!$B$9+1))-YEAR($C57))*12+MONTH((Paychecks!$B$9+1))-MONTH($C57))-1)/(($D57="Monthly")+3*($D57="Quarterly")+12*($D57="Yearly")))+1+(MOD(((YEAR((Paychecks!$B$9+1))-YEAR($C57))*12+MONTH((Paychecks!$B$9+1))-MONTH($C57)),(($D57="Monthly")+3*($D57="Quarterly")+12*($D57="Yearly")))=0)*(EDATE($C57,((YEAR((Paychecks!$B$9+1))-YEAR($C57))*12+MONTH((Paychecks!$B$9+1))-MONTH($C57)))&lt;(Paychecks!$B$9+1)))-IF(((YEAR(Paychecks!$A$9)-YEAR($C57))*12+MONTH(Paychecks!$A$9)-MONTH($C57))&lt;0,0,INT((((YEAR(Paychecks!$A$9)-YEAR($C57))*12+MONTH(Paychecks!$A$9)-MONTH($C57))-1)/(($D57="Monthly")+3*($D57="Quarterly")+12*($D57="Yearly")))+1+(MOD(((YEAR(Paychecks!$A$9)-YEAR($C57))*12+MONTH(Paychecks!$A$9)-MONTH($C57)),(($D57="Monthly")+3*($D57="Quarterly")+12*($D57="Yearly")))=0)*(EDATE($C57,((YEAR(Paychecks!$A$9)-YEAR($C57))*12+MONTH(Paychecks!$A$9)-MONTH($C57)))&lt;Paychecks!$A$9)),($C57&gt;=Paychecks!$A$9)*($C57&lt;=Paychecks!$B$9))))</f>
      </c>
    </row>
    <row r="58" spans="1:18" x14ac:dyDescent="0.25">
      <c r="A58" s="2"/>
      <c r="B58" s="11"/>
      <c r="C58" s="9"/>
      <c r="D58" s="2"/>
      <c r="E58" s="2"/>
      <c r="F58" s="2"/>
      <c r="G58" s="2">
        <f>IF(A58="","",IF(F58="Yes","Paid",IF(C58&lt;TODAY(),"Overdue",IF(C58-TODAY()&lt;=HeadsUp,"Due soon",IF(E58="Yes","Autopay","Upcoming")))))</f>
      </c>
      <c r="H58" s="2">
        <f>IF(OR(A58="",F58="Yes"),"",C58-TODAY())</f>
      </c>
      <c r="I58" s="9">
        <f>IF(OR(A58="",C58=""),"",IF(OR(C58&lt;Paychecks!$A$2,C58&gt;Paychecks!$B$9),"",INDEX(Paychecks!$A$2:$A$9,MATCH(C58,Paychecks!$A$2:$A$9,1))))</f>
      </c>
      <c r="J58" s="2"/>
      <c r="K58" s="14">
        <f>IF(OR($A58="",$C58=""),0,IF((7*($D58="Weekly")+14*($D58="Every 2 weeks"))&gt;0,MAX(0,-INT(($C58-(Paychecks!$B$2+1))/(7*($D58="Weekly")+14*($D58="Every 2 weeks")))-MAX(0,-INT(($C58-Paychecks!$A$2)/(7*($D58="Weekly")+14*($D58="Every 2 weeks"))))),IF((($D58="Monthly")+3*($D58="Quarterly")+12*($D58="Yearly"))&gt;0,IF(((YEAR((Paychecks!$B$2+1))-YEAR($C58))*12+MONTH((Paychecks!$B$2+1))-MONTH($C58))&lt;0,0,INT((((YEAR((Paychecks!$B$2+1))-YEAR($C58))*12+MONTH((Paychecks!$B$2+1))-MONTH($C58))-1)/(($D58="Monthly")+3*($D58="Quarterly")+12*($D58="Yearly")))+1+(MOD(((YEAR((Paychecks!$B$2+1))-YEAR($C58))*12+MONTH((Paychecks!$B$2+1))-MONTH($C58)),(($D58="Monthly")+3*($D58="Quarterly")+12*($D58="Yearly")))=0)*(EDATE($C58,((YEAR((Paychecks!$B$2+1))-YEAR($C58))*12+MONTH((Paychecks!$B$2+1))-MONTH($C58)))&lt;(Paychecks!$B$2+1)))-IF(((YEAR(Paychecks!$A$2)-YEAR($C58))*12+MONTH(Paychecks!$A$2)-MONTH($C58))&lt;0,0,INT((((YEAR(Paychecks!$A$2)-YEAR($C58))*12+MONTH(Paychecks!$A$2)-MONTH($C58))-1)/(($D58="Monthly")+3*($D58="Quarterly")+12*($D58="Yearly")))+1+(MOD(((YEAR(Paychecks!$A$2)-YEAR($C58))*12+MONTH(Paychecks!$A$2)-MONTH($C58)),(($D58="Monthly")+3*($D58="Quarterly")+12*($D58="Yearly")))=0)*(EDATE($C58,((YEAR(Paychecks!$A$2)-YEAR($C58))*12+MONTH(Paychecks!$A$2)-MONTH($C58)))&lt;Paychecks!$A$2)),($C58&gt;=Paychecks!$A$2)*($C58&lt;=Paychecks!$B$2))))</f>
      </c>
      <c r="L58" s="14">
        <f>IF(OR($A58="",$C58=""),0,IF((7*($D58="Weekly")+14*($D58="Every 2 weeks"))&gt;0,MAX(0,-INT(($C58-(Paychecks!$B$3+1))/(7*($D58="Weekly")+14*($D58="Every 2 weeks")))-MAX(0,-INT(($C58-Paychecks!$A$3)/(7*($D58="Weekly")+14*($D58="Every 2 weeks"))))),IF((($D58="Monthly")+3*($D58="Quarterly")+12*($D58="Yearly"))&gt;0,IF(((YEAR((Paychecks!$B$3+1))-YEAR($C58))*12+MONTH((Paychecks!$B$3+1))-MONTH($C58))&lt;0,0,INT((((YEAR((Paychecks!$B$3+1))-YEAR($C58))*12+MONTH((Paychecks!$B$3+1))-MONTH($C58))-1)/(($D58="Monthly")+3*($D58="Quarterly")+12*($D58="Yearly")))+1+(MOD(((YEAR((Paychecks!$B$3+1))-YEAR($C58))*12+MONTH((Paychecks!$B$3+1))-MONTH($C58)),(($D58="Monthly")+3*($D58="Quarterly")+12*($D58="Yearly")))=0)*(EDATE($C58,((YEAR((Paychecks!$B$3+1))-YEAR($C58))*12+MONTH((Paychecks!$B$3+1))-MONTH($C58)))&lt;(Paychecks!$B$3+1)))-IF(((YEAR(Paychecks!$A$3)-YEAR($C58))*12+MONTH(Paychecks!$A$3)-MONTH($C58))&lt;0,0,INT((((YEAR(Paychecks!$A$3)-YEAR($C58))*12+MONTH(Paychecks!$A$3)-MONTH($C58))-1)/(($D58="Monthly")+3*($D58="Quarterly")+12*($D58="Yearly")))+1+(MOD(((YEAR(Paychecks!$A$3)-YEAR($C58))*12+MONTH(Paychecks!$A$3)-MONTH($C58)),(($D58="Monthly")+3*($D58="Quarterly")+12*($D58="Yearly")))=0)*(EDATE($C58,((YEAR(Paychecks!$A$3)-YEAR($C58))*12+MONTH(Paychecks!$A$3)-MONTH($C58)))&lt;Paychecks!$A$3)),($C58&gt;=Paychecks!$A$3)*($C58&lt;=Paychecks!$B$3))))</f>
      </c>
      <c r="M58" s="14">
        <f>IF(OR($A58="",$C58=""),0,IF((7*($D58="Weekly")+14*($D58="Every 2 weeks"))&gt;0,MAX(0,-INT(($C58-(Paychecks!$B$4+1))/(7*($D58="Weekly")+14*($D58="Every 2 weeks")))-MAX(0,-INT(($C58-Paychecks!$A$4)/(7*($D58="Weekly")+14*($D58="Every 2 weeks"))))),IF((($D58="Monthly")+3*($D58="Quarterly")+12*($D58="Yearly"))&gt;0,IF(((YEAR((Paychecks!$B$4+1))-YEAR($C58))*12+MONTH((Paychecks!$B$4+1))-MONTH($C58))&lt;0,0,INT((((YEAR((Paychecks!$B$4+1))-YEAR($C58))*12+MONTH((Paychecks!$B$4+1))-MONTH($C58))-1)/(($D58="Monthly")+3*($D58="Quarterly")+12*($D58="Yearly")))+1+(MOD(((YEAR((Paychecks!$B$4+1))-YEAR($C58))*12+MONTH((Paychecks!$B$4+1))-MONTH($C58)),(($D58="Monthly")+3*($D58="Quarterly")+12*($D58="Yearly")))=0)*(EDATE($C58,((YEAR((Paychecks!$B$4+1))-YEAR($C58))*12+MONTH((Paychecks!$B$4+1))-MONTH($C58)))&lt;(Paychecks!$B$4+1)))-IF(((YEAR(Paychecks!$A$4)-YEAR($C58))*12+MONTH(Paychecks!$A$4)-MONTH($C58))&lt;0,0,INT((((YEAR(Paychecks!$A$4)-YEAR($C58))*12+MONTH(Paychecks!$A$4)-MONTH($C58))-1)/(($D58="Monthly")+3*($D58="Quarterly")+12*($D58="Yearly")))+1+(MOD(((YEAR(Paychecks!$A$4)-YEAR($C58))*12+MONTH(Paychecks!$A$4)-MONTH($C58)),(($D58="Monthly")+3*($D58="Quarterly")+12*($D58="Yearly")))=0)*(EDATE($C58,((YEAR(Paychecks!$A$4)-YEAR($C58))*12+MONTH(Paychecks!$A$4)-MONTH($C58)))&lt;Paychecks!$A$4)),($C58&gt;=Paychecks!$A$4)*($C58&lt;=Paychecks!$B$4))))</f>
      </c>
      <c r="N58" s="14">
        <f>IF(OR($A58="",$C58=""),0,IF((7*($D58="Weekly")+14*($D58="Every 2 weeks"))&gt;0,MAX(0,-INT(($C58-(Paychecks!$B$5+1))/(7*($D58="Weekly")+14*($D58="Every 2 weeks")))-MAX(0,-INT(($C58-Paychecks!$A$5)/(7*($D58="Weekly")+14*($D58="Every 2 weeks"))))),IF((($D58="Monthly")+3*($D58="Quarterly")+12*($D58="Yearly"))&gt;0,IF(((YEAR((Paychecks!$B$5+1))-YEAR($C58))*12+MONTH((Paychecks!$B$5+1))-MONTH($C58))&lt;0,0,INT((((YEAR((Paychecks!$B$5+1))-YEAR($C58))*12+MONTH((Paychecks!$B$5+1))-MONTH($C58))-1)/(($D58="Monthly")+3*($D58="Quarterly")+12*($D58="Yearly")))+1+(MOD(((YEAR((Paychecks!$B$5+1))-YEAR($C58))*12+MONTH((Paychecks!$B$5+1))-MONTH($C58)),(($D58="Monthly")+3*($D58="Quarterly")+12*($D58="Yearly")))=0)*(EDATE($C58,((YEAR((Paychecks!$B$5+1))-YEAR($C58))*12+MONTH((Paychecks!$B$5+1))-MONTH($C58)))&lt;(Paychecks!$B$5+1)))-IF(((YEAR(Paychecks!$A$5)-YEAR($C58))*12+MONTH(Paychecks!$A$5)-MONTH($C58))&lt;0,0,INT((((YEAR(Paychecks!$A$5)-YEAR($C58))*12+MONTH(Paychecks!$A$5)-MONTH($C58))-1)/(($D58="Monthly")+3*($D58="Quarterly")+12*($D58="Yearly")))+1+(MOD(((YEAR(Paychecks!$A$5)-YEAR($C58))*12+MONTH(Paychecks!$A$5)-MONTH($C58)),(($D58="Monthly")+3*($D58="Quarterly")+12*($D58="Yearly")))=0)*(EDATE($C58,((YEAR(Paychecks!$A$5)-YEAR($C58))*12+MONTH(Paychecks!$A$5)-MONTH($C58)))&lt;Paychecks!$A$5)),($C58&gt;=Paychecks!$A$5)*($C58&lt;=Paychecks!$B$5))))</f>
      </c>
      <c r="O58" s="14">
        <f>IF(OR($A58="",$C58=""),0,IF((7*($D58="Weekly")+14*($D58="Every 2 weeks"))&gt;0,MAX(0,-INT(($C58-(Paychecks!$B$6+1))/(7*($D58="Weekly")+14*($D58="Every 2 weeks")))-MAX(0,-INT(($C58-Paychecks!$A$6)/(7*($D58="Weekly")+14*($D58="Every 2 weeks"))))),IF((($D58="Monthly")+3*($D58="Quarterly")+12*($D58="Yearly"))&gt;0,IF(((YEAR((Paychecks!$B$6+1))-YEAR($C58))*12+MONTH((Paychecks!$B$6+1))-MONTH($C58))&lt;0,0,INT((((YEAR((Paychecks!$B$6+1))-YEAR($C58))*12+MONTH((Paychecks!$B$6+1))-MONTH($C58))-1)/(($D58="Monthly")+3*($D58="Quarterly")+12*($D58="Yearly")))+1+(MOD(((YEAR((Paychecks!$B$6+1))-YEAR($C58))*12+MONTH((Paychecks!$B$6+1))-MONTH($C58)),(($D58="Monthly")+3*($D58="Quarterly")+12*($D58="Yearly")))=0)*(EDATE($C58,((YEAR((Paychecks!$B$6+1))-YEAR($C58))*12+MONTH((Paychecks!$B$6+1))-MONTH($C58)))&lt;(Paychecks!$B$6+1)))-IF(((YEAR(Paychecks!$A$6)-YEAR($C58))*12+MONTH(Paychecks!$A$6)-MONTH($C58))&lt;0,0,INT((((YEAR(Paychecks!$A$6)-YEAR($C58))*12+MONTH(Paychecks!$A$6)-MONTH($C58))-1)/(($D58="Monthly")+3*($D58="Quarterly")+12*($D58="Yearly")))+1+(MOD(((YEAR(Paychecks!$A$6)-YEAR($C58))*12+MONTH(Paychecks!$A$6)-MONTH($C58)),(($D58="Monthly")+3*($D58="Quarterly")+12*($D58="Yearly")))=0)*(EDATE($C58,((YEAR(Paychecks!$A$6)-YEAR($C58))*12+MONTH(Paychecks!$A$6)-MONTH($C58)))&lt;Paychecks!$A$6)),($C58&gt;=Paychecks!$A$6)*($C58&lt;=Paychecks!$B$6))))</f>
      </c>
      <c r="P58" s="14">
        <f>IF(OR($A58="",$C58=""),0,IF((7*($D58="Weekly")+14*($D58="Every 2 weeks"))&gt;0,MAX(0,-INT(($C58-(Paychecks!$B$7+1))/(7*($D58="Weekly")+14*($D58="Every 2 weeks")))-MAX(0,-INT(($C58-Paychecks!$A$7)/(7*($D58="Weekly")+14*($D58="Every 2 weeks"))))),IF((($D58="Monthly")+3*($D58="Quarterly")+12*($D58="Yearly"))&gt;0,IF(((YEAR((Paychecks!$B$7+1))-YEAR($C58))*12+MONTH((Paychecks!$B$7+1))-MONTH($C58))&lt;0,0,INT((((YEAR((Paychecks!$B$7+1))-YEAR($C58))*12+MONTH((Paychecks!$B$7+1))-MONTH($C58))-1)/(($D58="Monthly")+3*($D58="Quarterly")+12*($D58="Yearly")))+1+(MOD(((YEAR((Paychecks!$B$7+1))-YEAR($C58))*12+MONTH((Paychecks!$B$7+1))-MONTH($C58)),(($D58="Monthly")+3*($D58="Quarterly")+12*($D58="Yearly")))=0)*(EDATE($C58,((YEAR((Paychecks!$B$7+1))-YEAR($C58))*12+MONTH((Paychecks!$B$7+1))-MONTH($C58)))&lt;(Paychecks!$B$7+1)))-IF(((YEAR(Paychecks!$A$7)-YEAR($C58))*12+MONTH(Paychecks!$A$7)-MONTH($C58))&lt;0,0,INT((((YEAR(Paychecks!$A$7)-YEAR($C58))*12+MONTH(Paychecks!$A$7)-MONTH($C58))-1)/(($D58="Monthly")+3*($D58="Quarterly")+12*($D58="Yearly")))+1+(MOD(((YEAR(Paychecks!$A$7)-YEAR($C58))*12+MONTH(Paychecks!$A$7)-MONTH($C58)),(($D58="Monthly")+3*($D58="Quarterly")+12*($D58="Yearly")))=0)*(EDATE($C58,((YEAR(Paychecks!$A$7)-YEAR($C58))*12+MONTH(Paychecks!$A$7)-MONTH($C58)))&lt;Paychecks!$A$7)),($C58&gt;=Paychecks!$A$7)*($C58&lt;=Paychecks!$B$7))))</f>
      </c>
      <c r="Q58" s="14">
        <f>IF(OR($A58="",$C58=""),0,IF((7*($D58="Weekly")+14*($D58="Every 2 weeks"))&gt;0,MAX(0,-INT(($C58-(Paychecks!$B$8+1))/(7*($D58="Weekly")+14*($D58="Every 2 weeks")))-MAX(0,-INT(($C58-Paychecks!$A$8)/(7*($D58="Weekly")+14*($D58="Every 2 weeks"))))),IF((($D58="Monthly")+3*($D58="Quarterly")+12*($D58="Yearly"))&gt;0,IF(((YEAR((Paychecks!$B$8+1))-YEAR($C58))*12+MONTH((Paychecks!$B$8+1))-MONTH($C58))&lt;0,0,INT((((YEAR((Paychecks!$B$8+1))-YEAR($C58))*12+MONTH((Paychecks!$B$8+1))-MONTH($C58))-1)/(($D58="Monthly")+3*($D58="Quarterly")+12*($D58="Yearly")))+1+(MOD(((YEAR((Paychecks!$B$8+1))-YEAR($C58))*12+MONTH((Paychecks!$B$8+1))-MONTH($C58)),(($D58="Monthly")+3*($D58="Quarterly")+12*($D58="Yearly")))=0)*(EDATE($C58,((YEAR((Paychecks!$B$8+1))-YEAR($C58))*12+MONTH((Paychecks!$B$8+1))-MONTH($C58)))&lt;(Paychecks!$B$8+1)))-IF(((YEAR(Paychecks!$A$8)-YEAR($C58))*12+MONTH(Paychecks!$A$8)-MONTH($C58))&lt;0,0,INT((((YEAR(Paychecks!$A$8)-YEAR($C58))*12+MONTH(Paychecks!$A$8)-MONTH($C58))-1)/(($D58="Monthly")+3*($D58="Quarterly")+12*($D58="Yearly")))+1+(MOD(((YEAR(Paychecks!$A$8)-YEAR($C58))*12+MONTH(Paychecks!$A$8)-MONTH($C58)),(($D58="Monthly")+3*($D58="Quarterly")+12*($D58="Yearly")))=0)*(EDATE($C58,((YEAR(Paychecks!$A$8)-YEAR($C58))*12+MONTH(Paychecks!$A$8)-MONTH($C58)))&lt;Paychecks!$A$8)),($C58&gt;=Paychecks!$A$8)*($C58&lt;=Paychecks!$B$8))))</f>
      </c>
      <c r="R58" s="14">
        <f>IF(OR($A58="",$C58=""),0,IF((7*($D58="Weekly")+14*($D58="Every 2 weeks"))&gt;0,MAX(0,-INT(($C58-(Paychecks!$B$9+1))/(7*($D58="Weekly")+14*($D58="Every 2 weeks")))-MAX(0,-INT(($C58-Paychecks!$A$9)/(7*($D58="Weekly")+14*($D58="Every 2 weeks"))))),IF((($D58="Monthly")+3*($D58="Quarterly")+12*($D58="Yearly"))&gt;0,IF(((YEAR((Paychecks!$B$9+1))-YEAR($C58))*12+MONTH((Paychecks!$B$9+1))-MONTH($C58))&lt;0,0,INT((((YEAR((Paychecks!$B$9+1))-YEAR($C58))*12+MONTH((Paychecks!$B$9+1))-MONTH($C58))-1)/(($D58="Monthly")+3*($D58="Quarterly")+12*($D58="Yearly")))+1+(MOD(((YEAR((Paychecks!$B$9+1))-YEAR($C58))*12+MONTH((Paychecks!$B$9+1))-MONTH($C58)),(($D58="Monthly")+3*($D58="Quarterly")+12*($D58="Yearly")))=0)*(EDATE($C58,((YEAR((Paychecks!$B$9+1))-YEAR($C58))*12+MONTH((Paychecks!$B$9+1))-MONTH($C58)))&lt;(Paychecks!$B$9+1)))-IF(((YEAR(Paychecks!$A$9)-YEAR($C58))*12+MONTH(Paychecks!$A$9)-MONTH($C58))&lt;0,0,INT((((YEAR(Paychecks!$A$9)-YEAR($C58))*12+MONTH(Paychecks!$A$9)-MONTH($C58))-1)/(($D58="Monthly")+3*($D58="Quarterly")+12*($D58="Yearly")))+1+(MOD(((YEAR(Paychecks!$A$9)-YEAR($C58))*12+MONTH(Paychecks!$A$9)-MONTH($C58)),(($D58="Monthly")+3*($D58="Quarterly")+12*($D58="Yearly")))=0)*(EDATE($C58,((YEAR(Paychecks!$A$9)-YEAR($C58))*12+MONTH(Paychecks!$A$9)-MONTH($C58)))&lt;Paychecks!$A$9)),($C58&gt;=Paychecks!$A$9)*($C58&lt;=Paychecks!$B$9))))</f>
      </c>
    </row>
    <row r="59" spans="1:18" x14ac:dyDescent="0.25">
      <c r="A59" s="2"/>
      <c r="B59" s="11"/>
      <c r="C59" s="9"/>
      <c r="D59" s="2"/>
      <c r="E59" s="2"/>
      <c r="F59" s="2"/>
      <c r="G59" s="2">
        <f>IF(A59="","",IF(F59="Yes","Paid",IF(C59&lt;TODAY(),"Overdue",IF(C59-TODAY()&lt;=HeadsUp,"Due soon",IF(E59="Yes","Autopay","Upcoming")))))</f>
      </c>
      <c r="H59" s="2">
        <f>IF(OR(A59="",F59="Yes"),"",C59-TODAY())</f>
      </c>
      <c r="I59" s="9">
        <f>IF(OR(A59="",C59=""),"",IF(OR(C59&lt;Paychecks!$A$2,C59&gt;Paychecks!$B$9),"",INDEX(Paychecks!$A$2:$A$9,MATCH(C59,Paychecks!$A$2:$A$9,1))))</f>
      </c>
      <c r="J59" s="2"/>
      <c r="K59" s="14">
        <f>IF(OR($A59="",$C59=""),0,IF((7*($D59="Weekly")+14*($D59="Every 2 weeks"))&gt;0,MAX(0,-INT(($C59-(Paychecks!$B$2+1))/(7*($D59="Weekly")+14*($D59="Every 2 weeks")))-MAX(0,-INT(($C59-Paychecks!$A$2)/(7*($D59="Weekly")+14*($D59="Every 2 weeks"))))),IF((($D59="Monthly")+3*($D59="Quarterly")+12*($D59="Yearly"))&gt;0,IF(((YEAR((Paychecks!$B$2+1))-YEAR($C59))*12+MONTH((Paychecks!$B$2+1))-MONTH($C59))&lt;0,0,INT((((YEAR((Paychecks!$B$2+1))-YEAR($C59))*12+MONTH((Paychecks!$B$2+1))-MONTH($C59))-1)/(($D59="Monthly")+3*($D59="Quarterly")+12*($D59="Yearly")))+1+(MOD(((YEAR((Paychecks!$B$2+1))-YEAR($C59))*12+MONTH((Paychecks!$B$2+1))-MONTH($C59)),(($D59="Monthly")+3*($D59="Quarterly")+12*($D59="Yearly")))=0)*(EDATE($C59,((YEAR((Paychecks!$B$2+1))-YEAR($C59))*12+MONTH((Paychecks!$B$2+1))-MONTH($C59)))&lt;(Paychecks!$B$2+1)))-IF(((YEAR(Paychecks!$A$2)-YEAR($C59))*12+MONTH(Paychecks!$A$2)-MONTH($C59))&lt;0,0,INT((((YEAR(Paychecks!$A$2)-YEAR($C59))*12+MONTH(Paychecks!$A$2)-MONTH($C59))-1)/(($D59="Monthly")+3*($D59="Quarterly")+12*($D59="Yearly")))+1+(MOD(((YEAR(Paychecks!$A$2)-YEAR($C59))*12+MONTH(Paychecks!$A$2)-MONTH($C59)),(($D59="Monthly")+3*($D59="Quarterly")+12*($D59="Yearly")))=0)*(EDATE($C59,((YEAR(Paychecks!$A$2)-YEAR($C59))*12+MONTH(Paychecks!$A$2)-MONTH($C59)))&lt;Paychecks!$A$2)),($C59&gt;=Paychecks!$A$2)*($C59&lt;=Paychecks!$B$2))))</f>
      </c>
      <c r="L59" s="14">
        <f>IF(OR($A59="",$C59=""),0,IF((7*($D59="Weekly")+14*($D59="Every 2 weeks"))&gt;0,MAX(0,-INT(($C59-(Paychecks!$B$3+1))/(7*($D59="Weekly")+14*($D59="Every 2 weeks")))-MAX(0,-INT(($C59-Paychecks!$A$3)/(7*($D59="Weekly")+14*($D59="Every 2 weeks"))))),IF((($D59="Monthly")+3*($D59="Quarterly")+12*($D59="Yearly"))&gt;0,IF(((YEAR((Paychecks!$B$3+1))-YEAR($C59))*12+MONTH((Paychecks!$B$3+1))-MONTH($C59))&lt;0,0,INT((((YEAR((Paychecks!$B$3+1))-YEAR($C59))*12+MONTH((Paychecks!$B$3+1))-MONTH($C59))-1)/(($D59="Monthly")+3*($D59="Quarterly")+12*($D59="Yearly")))+1+(MOD(((YEAR((Paychecks!$B$3+1))-YEAR($C59))*12+MONTH((Paychecks!$B$3+1))-MONTH($C59)),(($D59="Monthly")+3*($D59="Quarterly")+12*($D59="Yearly")))=0)*(EDATE($C59,((YEAR((Paychecks!$B$3+1))-YEAR($C59))*12+MONTH((Paychecks!$B$3+1))-MONTH($C59)))&lt;(Paychecks!$B$3+1)))-IF(((YEAR(Paychecks!$A$3)-YEAR($C59))*12+MONTH(Paychecks!$A$3)-MONTH($C59))&lt;0,0,INT((((YEAR(Paychecks!$A$3)-YEAR($C59))*12+MONTH(Paychecks!$A$3)-MONTH($C59))-1)/(($D59="Monthly")+3*($D59="Quarterly")+12*($D59="Yearly")))+1+(MOD(((YEAR(Paychecks!$A$3)-YEAR($C59))*12+MONTH(Paychecks!$A$3)-MONTH($C59)),(($D59="Monthly")+3*($D59="Quarterly")+12*($D59="Yearly")))=0)*(EDATE($C59,((YEAR(Paychecks!$A$3)-YEAR($C59))*12+MONTH(Paychecks!$A$3)-MONTH($C59)))&lt;Paychecks!$A$3)),($C59&gt;=Paychecks!$A$3)*($C59&lt;=Paychecks!$B$3))))</f>
      </c>
      <c r="M59" s="14">
        <f>IF(OR($A59="",$C59=""),0,IF((7*($D59="Weekly")+14*($D59="Every 2 weeks"))&gt;0,MAX(0,-INT(($C59-(Paychecks!$B$4+1))/(7*($D59="Weekly")+14*($D59="Every 2 weeks")))-MAX(0,-INT(($C59-Paychecks!$A$4)/(7*($D59="Weekly")+14*($D59="Every 2 weeks"))))),IF((($D59="Monthly")+3*($D59="Quarterly")+12*($D59="Yearly"))&gt;0,IF(((YEAR((Paychecks!$B$4+1))-YEAR($C59))*12+MONTH((Paychecks!$B$4+1))-MONTH($C59))&lt;0,0,INT((((YEAR((Paychecks!$B$4+1))-YEAR($C59))*12+MONTH((Paychecks!$B$4+1))-MONTH($C59))-1)/(($D59="Monthly")+3*($D59="Quarterly")+12*($D59="Yearly")))+1+(MOD(((YEAR((Paychecks!$B$4+1))-YEAR($C59))*12+MONTH((Paychecks!$B$4+1))-MONTH($C59)),(($D59="Monthly")+3*($D59="Quarterly")+12*($D59="Yearly")))=0)*(EDATE($C59,((YEAR((Paychecks!$B$4+1))-YEAR($C59))*12+MONTH((Paychecks!$B$4+1))-MONTH($C59)))&lt;(Paychecks!$B$4+1)))-IF(((YEAR(Paychecks!$A$4)-YEAR($C59))*12+MONTH(Paychecks!$A$4)-MONTH($C59))&lt;0,0,INT((((YEAR(Paychecks!$A$4)-YEAR($C59))*12+MONTH(Paychecks!$A$4)-MONTH($C59))-1)/(($D59="Monthly")+3*($D59="Quarterly")+12*($D59="Yearly")))+1+(MOD(((YEAR(Paychecks!$A$4)-YEAR($C59))*12+MONTH(Paychecks!$A$4)-MONTH($C59)),(($D59="Monthly")+3*($D59="Quarterly")+12*($D59="Yearly")))=0)*(EDATE($C59,((YEAR(Paychecks!$A$4)-YEAR($C59))*12+MONTH(Paychecks!$A$4)-MONTH($C59)))&lt;Paychecks!$A$4)),($C59&gt;=Paychecks!$A$4)*($C59&lt;=Paychecks!$B$4))))</f>
      </c>
      <c r="N59" s="14">
        <f>IF(OR($A59="",$C59=""),0,IF((7*($D59="Weekly")+14*($D59="Every 2 weeks"))&gt;0,MAX(0,-INT(($C59-(Paychecks!$B$5+1))/(7*($D59="Weekly")+14*($D59="Every 2 weeks")))-MAX(0,-INT(($C59-Paychecks!$A$5)/(7*($D59="Weekly")+14*($D59="Every 2 weeks"))))),IF((($D59="Monthly")+3*($D59="Quarterly")+12*($D59="Yearly"))&gt;0,IF(((YEAR((Paychecks!$B$5+1))-YEAR($C59))*12+MONTH((Paychecks!$B$5+1))-MONTH($C59))&lt;0,0,INT((((YEAR((Paychecks!$B$5+1))-YEAR($C59))*12+MONTH((Paychecks!$B$5+1))-MONTH($C59))-1)/(($D59="Monthly")+3*($D59="Quarterly")+12*($D59="Yearly")))+1+(MOD(((YEAR((Paychecks!$B$5+1))-YEAR($C59))*12+MONTH((Paychecks!$B$5+1))-MONTH($C59)),(($D59="Monthly")+3*($D59="Quarterly")+12*($D59="Yearly")))=0)*(EDATE($C59,((YEAR((Paychecks!$B$5+1))-YEAR($C59))*12+MONTH((Paychecks!$B$5+1))-MONTH($C59)))&lt;(Paychecks!$B$5+1)))-IF(((YEAR(Paychecks!$A$5)-YEAR($C59))*12+MONTH(Paychecks!$A$5)-MONTH($C59))&lt;0,0,INT((((YEAR(Paychecks!$A$5)-YEAR($C59))*12+MONTH(Paychecks!$A$5)-MONTH($C59))-1)/(($D59="Monthly")+3*($D59="Quarterly")+12*($D59="Yearly")))+1+(MOD(((YEAR(Paychecks!$A$5)-YEAR($C59))*12+MONTH(Paychecks!$A$5)-MONTH($C59)),(($D59="Monthly")+3*($D59="Quarterly")+12*($D59="Yearly")))=0)*(EDATE($C59,((YEAR(Paychecks!$A$5)-YEAR($C59))*12+MONTH(Paychecks!$A$5)-MONTH($C59)))&lt;Paychecks!$A$5)),($C59&gt;=Paychecks!$A$5)*($C59&lt;=Paychecks!$B$5))))</f>
      </c>
      <c r="O59" s="14">
        <f>IF(OR($A59="",$C59=""),0,IF((7*($D59="Weekly")+14*($D59="Every 2 weeks"))&gt;0,MAX(0,-INT(($C59-(Paychecks!$B$6+1))/(7*($D59="Weekly")+14*($D59="Every 2 weeks")))-MAX(0,-INT(($C59-Paychecks!$A$6)/(7*($D59="Weekly")+14*($D59="Every 2 weeks"))))),IF((($D59="Monthly")+3*($D59="Quarterly")+12*($D59="Yearly"))&gt;0,IF(((YEAR((Paychecks!$B$6+1))-YEAR($C59))*12+MONTH((Paychecks!$B$6+1))-MONTH($C59))&lt;0,0,INT((((YEAR((Paychecks!$B$6+1))-YEAR($C59))*12+MONTH((Paychecks!$B$6+1))-MONTH($C59))-1)/(($D59="Monthly")+3*($D59="Quarterly")+12*($D59="Yearly")))+1+(MOD(((YEAR((Paychecks!$B$6+1))-YEAR($C59))*12+MONTH((Paychecks!$B$6+1))-MONTH($C59)),(($D59="Monthly")+3*($D59="Quarterly")+12*($D59="Yearly")))=0)*(EDATE($C59,((YEAR((Paychecks!$B$6+1))-YEAR($C59))*12+MONTH((Paychecks!$B$6+1))-MONTH($C59)))&lt;(Paychecks!$B$6+1)))-IF(((YEAR(Paychecks!$A$6)-YEAR($C59))*12+MONTH(Paychecks!$A$6)-MONTH($C59))&lt;0,0,INT((((YEAR(Paychecks!$A$6)-YEAR($C59))*12+MONTH(Paychecks!$A$6)-MONTH($C59))-1)/(($D59="Monthly")+3*($D59="Quarterly")+12*($D59="Yearly")))+1+(MOD(((YEAR(Paychecks!$A$6)-YEAR($C59))*12+MONTH(Paychecks!$A$6)-MONTH($C59)),(($D59="Monthly")+3*($D59="Quarterly")+12*($D59="Yearly")))=0)*(EDATE($C59,((YEAR(Paychecks!$A$6)-YEAR($C59))*12+MONTH(Paychecks!$A$6)-MONTH($C59)))&lt;Paychecks!$A$6)),($C59&gt;=Paychecks!$A$6)*($C59&lt;=Paychecks!$B$6))))</f>
      </c>
      <c r="P59" s="14">
        <f>IF(OR($A59="",$C59=""),0,IF((7*($D59="Weekly")+14*($D59="Every 2 weeks"))&gt;0,MAX(0,-INT(($C59-(Paychecks!$B$7+1))/(7*($D59="Weekly")+14*($D59="Every 2 weeks")))-MAX(0,-INT(($C59-Paychecks!$A$7)/(7*($D59="Weekly")+14*($D59="Every 2 weeks"))))),IF((($D59="Monthly")+3*($D59="Quarterly")+12*($D59="Yearly"))&gt;0,IF(((YEAR((Paychecks!$B$7+1))-YEAR($C59))*12+MONTH((Paychecks!$B$7+1))-MONTH($C59))&lt;0,0,INT((((YEAR((Paychecks!$B$7+1))-YEAR($C59))*12+MONTH((Paychecks!$B$7+1))-MONTH($C59))-1)/(($D59="Monthly")+3*($D59="Quarterly")+12*($D59="Yearly")))+1+(MOD(((YEAR((Paychecks!$B$7+1))-YEAR($C59))*12+MONTH((Paychecks!$B$7+1))-MONTH($C59)),(($D59="Monthly")+3*($D59="Quarterly")+12*($D59="Yearly")))=0)*(EDATE($C59,((YEAR((Paychecks!$B$7+1))-YEAR($C59))*12+MONTH((Paychecks!$B$7+1))-MONTH($C59)))&lt;(Paychecks!$B$7+1)))-IF(((YEAR(Paychecks!$A$7)-YEAR($C59))*12+MONTH(Paychecks!$A$7)-MONTH($C59))&lt;0,0,INT((((YEAR(Paychecks!$A$7)-YEAR($C59))*12+MONTH(Paychecks!$A$7)-MONTH($C59))-1)/(($D59="Monthly")+3*($D59="Quarterly")+12*($D59="Yearly")))+1+(MOD(((YEAR(Paychecks!$A$7)-YEAR($C59))*12+MONTH(Paychecks!$A$7)-MONTH($C59)),(($D59="Monthly")+3*($D59="Quarterly")+12*($D59="Yearly")))=0)*(EDATE($C59,((YEAR(Paychecks!$A$7)-YEAR($C59))*12+MONTH(Paychecks!$A$7)-MONTH($C59)))&lt;Paychecks!$A$7)),($C59&gt;=Paychecks!$A$7)*($C59&lt;=Paychecks!$B$7))))</f>
      </c>
      <c r="Q59" s="14">
        <f>IF(OR($A59="",$C59=""),0,IF((7*($D59="Weekly")+14*($D59="Every 2 weeks"))&gt;0,MAX(0,-INT(($C59-(Paychecks!$B$8+1))/(7*($D59="Weekly")+14*($D59="Every 2 weeks")))-MAX(0,-INT(($C59-Paychecks!$A$8)/(7*($D59="Weekly")+14*($D59="Every 2 weeks"))))),IF((($D59="Monthly")+3*($D59="Quarterly")+12*($D59="Yearly"))&gt;0,IF(((YEAR((Paychecks!$B$8+1))-YEAR($C59))*12+MONTH((Paychecks!$B$8+1))-MONTH($C59))&lt;0,0,INT((((YEAR((Paychecks!$B$8+1))-YEAR($C59))*12+MONTH((Paychecks!$B$8+1))-MONTH($C59))-1)/(($D59="Monthly")+3*($D59="Quarterly")+12*($D59="Yearly")))+1+(MOD(((YEAR((Paychecks!$B$8+1))-YEAR($C59))*12+MONTH((Paychecks!$B$8+1))-MONTH($C59)),(($D59="Monthly")+3*($D59="Quarterly")+12*($D59="Yearly")))=0)*(EDATE($C59,((YEAR((Paychecks!$B$8+1))-YEAR($C59))*12+MONTH((Paychecks!$B$8+1))-MONTH($C59)))&lt;(Paychecks!$B$8+1)))-IF(((YEAR(Paychecks!$A$8)-YEAR($C59))*12+MONTH(Paychecks!$A$8)-MONTH($C59))&lt;0,0,INT((((YEAR(Paychecks!$A$8)-YEAR($C59))*12+MONTH(Paychecks!$A$8)-MONTH($C59))-1)/(($D59="Monthly")+3*($D59="Quarterly")+12*($D59="Yearly")))+1+(MOD(((YEAR(Paychecks!$A$8)-YEAR($C59))*12+MONTH(Paychecks!$A$8)-MONTH($C59)),(($D59="Monthly")+3*($D59="Quarterly")+12*($D59="Yearly")))=0)*(EDATE($C59,((YEAR(Paychecks!$A$8)-YEAR($C59))*12+MONTH(Paychecks!$A$8)-MONTH($C59)))&lt;Paychecks!$A$8)),($C59&gt;=Paychecks!$A$8)*($C59&lt;=Paychecks!$B$8))))</f>
      </c>
      <c r="R59" s="14">
        <f>IF(OR($A59="",$C59=""),0,IF((7*($D59="Weekly")+14*($D59="Every 2 weeks"))&gt;0,MAX(0,-INT(($C59-(Paychecks!$B$9+1))/(7*($D59="Weekly")+14*($D59="Every 2 weeks")))-MAX(0,-INT(($C59-Paychecks!$A$9)/(7*($D59="Weekly")+14*($D59="Every 2 weeks"))))),IF((($D59="Monthly")+3*($D59="Quarterly")+12*($D59="Yearly"))&gt;0,IF(((YEAR((Paychecks!$B$9+1))-YEAR($C59))*12+MONTH((Paychecks!$B$9+1))-MONTH($C59))&lt;0,0,INT((((YEAR((Paychecks!$B$9+1))-YEAR($C59))*12+MONTH((Paychecks!$B$9+1))-MONTH($C59))-1)/(($D59="Monthly")+3*($D59="Quarterly")+12*($D59="Yearly")))+1+(MOD(((YEAR((Paychecks!$B$9+1))-YEAR($C59))*12+MONTH((Paychecks!$B$9+1))-MONTH($C59)),(($D59="Monthly")+3*($D59="Quarterly")+12*($D59="Yearly")))=0)*(EDATE($C59,((YEAR((Paychecks!$B$9+1))-YEAR($C59))*12+MONTH((Paychecks!$B$9+1))-MONTH($C59)))&lt;(Paychecks!$B$9+1)))-IF(((YEAR(Paychecks!$A$9)-YEAR($C59))*12+MONTH(Paychecks!$A$9)-MONTH($C59))&lt;0,0,INT((((YEAR(Paychecks!$A$9)-YEAR($C59))*12+MONTH(Paychecks!$A$9)-MONTH($C59))-1)/(($D59="Monthly")+3*($D59="Quarterly")+12*($D59="Yearly")))+1+(MOD(((YEAR(Paychecks!$A$9)-YEAR($C59))*12+MONTH(Paychecks!$A$9)-MONTH($C59)),(($D59="Monthly")+3*($D59="Quarterly")+12*($D59="Yearly")))=0)*(EDATE($C59,((YEAR(Paychecks!$A$9)-YEAR($C59))*12+MONTH(Paychecks!$A$9)-MONTH($C59)))&lt;Paychecks!$A$9)),($C59&gt;=Paychecks!$A$9)*($C59&lt;=Paychecks!$B$9))))</f>
      </c>
    </row>
    <row r="60" spans="1:18" x14ac:dyDescent="0.25">
      <c r="A60" s="2"/>
      <c r="B60" s="11"/>
      <c r="C60" s="9"/>
      <c r="D60" s="2"/>
      <c r="E60" s="2"/>
      <c r="F60" s="2"/>
      <c r="G60" s="2">
        <f>IF(A60="","",IF(F60="Yes","Paid",IF(C60&lt;TODAY(),"Overdue",IF(C60-TODAY()&lt;=HeadsUp,"Due soon",IF(E60="Yes","Autopay","Upcoming")))))</f>
      </c>
      <c r="H60" s="2">
        <f>IF(OR(A60="",F60="Yes"),"",C60-TODAY())</f>
      </c>
      <c r="I60" s="9">
        <f>IF(OR(A60="",C60=""),"",IF(OR(C60&lt;Paychecks!$A$2,C60&gt;Paychecks!$B$9),"",INDEX(Paychecks!$A$2:$A$9,MATCH(C60,Paychecks!$A$2:$A$9,1))))</f>
      </c>
      <c r="J60" s="2"/>
      <c r="K60" s="14">
        <f>IF(OR($A60="",$C60=""),0,IF((7*($D60="Weekly")+14*($D60="Every 2 weeks"))&gt;0,MAX(0,-INT(($C60-(Paychecks!$B$2+1))/(7*($D60="Weekly")+14*($D60="Every 2 weeks")))-MAX(0,-INT(($C60-Paychecks!$A$2)/(7*($D60="Weekly")+14*($D60="Every 2 weeks"))))),IF((($D60="Monthly")+3*($D60="Quarterly")+12*($D60="Yearly"))&gt;0,IF(((YEAR((Paychecks!$B$2+1))-YEAR($C60))*12+MONTH((Paychecks!$B$2+1))-MONTH($C60))&lt;0,0,INT((((YEAR((Paychecks!$B$2+1))-YEAR($C60))*12+MONTH((Paychecks!$B$2+1))-MONTH($C60))-1)/(($D60="Monthly")+3*($D60="Quarterly")+12*($D60="Yearly")))+1+(MOD(((YEAR((Paychecks!$B$2+1))-YEAR($C60))*12+MONTH((Paychecks!$B$2+1))-MONTH($C60)),(($D60="Monthly")+3*($D60="Quarterly")+12*($D60="Yearly")))=0)*(EDATE($C60,((YEAR((Paychecks!$B$2+1))-YEAR($C60))*12+MONTH((Paychecks!$B$2+1))-MONTH($C60)))&lt;(Paychecks!$B$2+1)))-IF(((YEAR(Paychecks!$A$2)-YEAR($C60))*12+MONTH(Paychecks!$A$2)-MONTH($C60))&lt;0,0,INT((((YEAR(Paychecks!$A$2)-YEAR($C60))*12+MONTH(Paychecks!$A$2)-MONTH($C60))-1)/(($D60="Monthly")+3*($D60="Quarterly")+12*($D60="Yearly")))+1+(MOD(((YEAR(Paychecks!$A$2)-YEAR($C60))*12+MONTH(Paychecks!$A$2)-MONTH($C60)),(($D60="Monthly")+3*($D60="Quarterly")+12*($D60="Yearly")))=0)*(EDATE($C60,((YEAR(Paychecks!$A$2)-YEAR($C60))*12+MONTH(Paychecks!$A$2)-MONTH($C60)))&lt;Paychecks!$A$2)),($C60&gt;=Paychecks!$A$2)*($C60&lt;=Paychecks!$B$2))))</f>
      </c>
      <c r="L60" s="14">
        <f>IF(OR($A60="",$C60=""),0,IF((7*($D60="Weekly")+14*($D60="Every 2 weeks"))&gt;0,MAX(0,-INT(($C60-(Paychecks!$B$3+1))/(7*($D60="Weekly")+14*($D60="Every 2 weeks")))-MAX(0,-INT(($C60-Paychecks!$A$3)/(7*($D60="Weekly")+14*($D60="Every 2 weeks"))))),IF((($D60="Monthly")+3*($D60="Quarterly")+12*($D60="Yearly"))&gt;0,IF(((YEAR((Paychecks!$B$3+1))-YEAR($C60))*12+MONTH((Paychecks!$B$3+1))-MONTH($C60))&lt;0,0,INT((((YEAR((Paychecks!$B$3+1))-YEAR($C60))*12+MONTH((Paychecks!$B$3+1))-MONTH($C60))-1)/(($D60="Monthly")+3*($D60="Quarterly")+12*($D60="Yearly")))+1+(MOD(((YEAR((Paychecks!$B$3+1))-YEAR($C60))*12+MONTH((Paychecks!$B$3+1))-MONTH($C60)),(($D60="Monthly")+3*($D60="Quarterly")+12*($D60="Yearly")))=0)*(EDATE($C60,((YEAR((Paychecks!$B$3+1))-YEAR($C60))*12+MONTH((Paychecks!$B$3+1))-MONTH($C60)))&lt;(Paychecks!$B$3+1)))-IF(((YEAR(Paychecks!$A$3)-YEAR($C60))*12+MONTH(Paychecks!$A$3)-MONTH($C60))&lt;0,0,INT((((YEAR(Paychecks!$A$3)-YEAR($C60))*12+MONTH(Paychecks!$A$3)-MONTH($C60))-1)/(($D60="Monthly")+3*($D60="Quarterly")+12*($D60="Yearly")))+1+(MOD(((YEAR(Paychecks!$A$3)-YEAR($C60))*12+MONTH(Paychecks!$A$3)-MONTH($C60)),(($D60="Monthly")+3*($D60="Quarterly")+12*($D60="Yearly")))=0)*(EDATE($C60,((YEAR(Paychecks!$A$3)-YEAR($C60))*12+MONTH(Paychecks!$A$3)-MONTH($C60)))&lt;Paychecks!$A$3)),($C60&gt;=Paychecks!$A$3)*($C60&lt;=Paychecks!$B$3))))</f>
      </c>
      <c r="M60" s="14">
        <f>IF(OR($A60="",$C60=""),0,IF((7*($D60="Weekly")+14*($D60="Every 2 weeks"))&gt;0,MAX(0,-INT(($C60-(Paychecks!$B$4+1))/(7*($D60="Weekly")+14*($D60="Every 2 weeks")))-MAX(0,-INT(($C60-Paychecks!$A$4)/(7*($D60="Weekly")+14*($D60="Every 2 weeks"))))),IF((($D60="Monthly")+3*($D60="Quarterly")+12*($D60="Yearly"))&gt;0,IF(((YEAR((Paychecks!$B$4+1))-YEAR($C60))*12+MONTH((Paychecks!$B$4+1))-MONTH($C60))&lt;0,0,INT((((YEAR((Paychecks!$B$4+1))-YEAR($C60))*12+MONTH((Paychecks!$B$4+1))-MONTH($C60))-1)/(($D60="Monthly")+3*($D60="Quarterly")+12*($D60="Yearly")))+1+(MOD(((YEAR((Paychecks!$B$4+1))-YEAR($C60))*12+MONTH((Paychecks!$B$4+1))-MONTH($C60)),(($D60="Monthly")+3*($D60="Quarterly")+12*($D60="Yearly")))=0)*(EDATE($C60,((YEAR((Paychecks!$B$4+1))-YEAR($C60))*12+MONTH((Paychecks!$B$4+1))-MONTH($C60)))&lt;(Paychecks!$B$4+1)))-IF(((YEAR(Paychecks!$A$4)-YEAR($C60))*12+MONTH(Paychecks!$A$4)-MONTH($C60))&lt;0,0,INT((((YEAR(Paychecks!$A$4)-YEAR($C60))*12+MONTH(Paychecks!$A$4)-MONTH($C60))-1)/(($D60="Monthly")+3*($D60="Quarterly")+12*($D60="Yearly")))+1+(MOD(((YEAR(Paychecks!$A$4)-YEAR($C60))*12+MONTH(Paychecks!$A$4)-MONTH($C60)),(($D60="Monthly")+3*($D60="Quarterly")+12*($D60="Yearly")))=0)*(EDATE($C60,((YEAR(Paychecks!$A$4)-YEAR($C60))*12+MONTH(Paychecks!$A$4)-MONTH($C60)))&lt;Paychecks!$A$4)),($C60&gt;=Paychecks!$A$4)*($C60&lt;=Paychecks!$B$4))))</f>
      </c>
      <c r="N60" s="14">
        <f>IF(OR($A60="",$C60=""),0,IF((7*($D60="Weekly")+14*($D60="Every 2 weeks"))&gt;0,MAX(0,-INT(($C60-(Paychecks!$B$5+1))/(7*($D60="Weekly")+14*($D60="Every 2 weeks")))-MAX(0,-INT(($C60-Paychecks!$A$5)/(7*($D60="Weekly")+14*($D60="Every 2 weeks"))))),IF((($D60="Monthly")+3*($D60="Quarterly")+12*($D60="Yearly"))&gt;0,IF(((YEAR((Paychecks!$B$5+1))-YEAR($C60))*12+MONTH((Paychecks!$B$5+1))-MONTH($C60))&lt;0,0,INT((((YEAR((Paychecks!$B$5+1))-YEAR($C60))*12+MONTH((Paychecks!$B$5+1))-MONTH($C60))-1)/(($D60="Monthly")+3*($D60="Quarterly")+12*($D60="Yearly")))+1+(MOD(((YEAR((Paychecks!$B$5+1))-YEAR($C60))*12+MONTH((Paychecks!$B$5+1))-MONTH($C60)),(($D60="Monthly")+3*($D60="Quarterly")+12*($D60="Yearly")))=0)*(EDATE($C60,((YEAR((Paychecks!$B$5+1))-YEAR($C60))*12+MONTH((Paychecks!$B$5+1))-MONTH($C60)))&lt;(Paychecks!$B$5+1)))-IF(((YEAR(Paychecks!$A$5)-YEAR($C60))*12+MONTH(Paychecks!$A$5)-MONTH($C60))&lt;0,0,INT((((YEAR(Paychecks!$A$5)-YEAR($C60))*12+MONTH(Paychecks!$A$5)-MONTH($C60))-1)/(($D60="Monthly")+3*($D60="Quarterly")+12*($D60="Yearly")))+1+(MOD(((YEAR(Paychecks!$A$5)-YEAR($C60))*12+MONTH(Paychecks!$A$5)-MONTH($C60)),(($D60="Monthly")+3*($D60="Quarterly")+12*($D60="Yearly")))=0)*(EDATE($C60,((YEAR(Paychecks!$A$5)-YEAR($C60))*12+MONTH(Paychecks!$A$5)-MONTH($C60)))&lt;Paychecks!$A$5)),($C60&gt;=Paychecks!$A$5)*($C60&lt;=Paychecks!$B$5))))</f>
      </c>
      <c r="O60" s="14">
        <f>IF(OR($A60="",$C60=""),0,IF((7*($D60="Weekly")+14*($D60="Every 2 weeks"))&gt;0,MAX(0,-INT(($C60-(Paychecks!$B$6+1))/(7*($D60="Weekly")+14*($D60="Every 2 weeks")))-MAX(0,-INT(($C60-Paychecks!$A$6)/(7*($D60="Weekly")+14*($D60="Every 2 weeks"))))),IF((($D60="Monthly")+3*($D60="Quarterly")+12*($D60="Yearly"))&gt;0,IF(((YEAR((Paychecks!$B$6+1))-YEAR($C60))*12+MONTH((Paychecks!$B$6+1))-MONTH($C60))&lt;0,0,INT((((YEAR((Paychecks!$B$6+1))-YEAR($C60))*12+MONTH((Paychecks!$B$6+1))-MONTH($C60))-1)/(($D60="Monthly")+3*($D60="Quarterly")+12*($D60="Yearly")))+1+(MOD(((YEAR((Paychecks!$B$6+1))-YEAR($C60))*12+MONTH((Paychecks!$B$6+1))-MONTH($C60)),(($D60="Monthly")+3*($D60="Quarterly")+12*($D60="Yearly")))=0)*(EDATE($C60,((YEAR((Paychecks!$B$6+1))-YEAR($C60))*12+MONTH((Paychecks!$B$6+1))-MONTH($C60)))&lt;(Paychecks!$B$6+1)))-IF(((YEAR(Paychecks!$A$6)-YEAR($C60))*12+MONTH(Paychecks!$A$6)-MONTH($C60))&lt;0,0,INT((((YEAR(Paychecks!$A$6)-YEAR($C60))*12+MONTH(Paychecks!$A$6)-MONTH($C60))-1)/(($D60="Monthly")+3*($D60="Quarterly")+12*($D60="Yearly")))+1+(MOD(((YEAR(Paychecks!$A$6)-YEAR($C60))*12+MONTH(Paychecks!$A$6)-MONTH($C60)),(($D60="Monthly")+3*($D60="Quarterly")+12*($D60="Yearly")))=0)*(EDATE($C60,((YEAR(Paychecks!$A$6)-YEAR($C60))*12+MONTH(Paychecks!$A$6)-MONTH($C60)))&lt;Paychecks!$A$6)),($C60&gt;=Paychecks!$A$6)*($C60&lt;=Paychecks!$B$6))))</f>
      </c>
      <c r="P60" s="14">
        <f>IF(OR($A60="",$C60=""),0,IF((7*($D60="Weekly")+14*($D60="Every 2 weeks"))&gt;0,MAX(0,-INT(($C60-(Paychecks!$B$7+1))/(7*($D60="Weekly")+14*($D60="Every 2 weeks")))-MAX(0,-INT(($C60-Paychecks!$A$7)/(7*($D60="Weekly")+14*($D60="Every 2 weeks"))))),IF((($D60="Monthly")+3*($D60="Quarterly")+12*($D60="Yearly"))&gt;0,IF(((YEAR((Paychecks!$B$7+1))-YEAR($C60))*12+MONTH((Paychecks!$B$7+1))-MONTH($C60))&lt;0,0,INT((((YEAR((Paychecks!$B$7+1))-YEAR($C60))*12+MONTH((Paychecks!$B$7+1))-MONTH($C60))-1)/(($D60="Monthly")+3*($D60="Quarterly")+12*($D60="Yearly")))+1+(MOD(((YEAR((Paychecks!$B$7+1))-YEAR($C60))*12+MONTH((Paychecks!$B$7+1))-MONTH($C60)),(($D60="Monthly")+3*($D60="Quarterly")+12*($D60="Yearly")))=0)*(EDATE($C60,((YEAR((Paychecks!$B$7+1))-YEAR($C60))*12+MONTH((Paychecks!$B$7+1))-MONTH($C60)))&lt;(Paychecks!$B$7+1)))-IF(((YEAR(Paychecks!$A$7)-YEAR($C60))*12+MONTH(Paychecks!$A$7)-MONTH($C60))&lt;0,0,INT((((YEAR(Paychecks!$A$7)-YEAR($C60))*12+MONTH(Paychecks!$A$7)-MONTH($C60))-1)/(($D60="Monthly")+3*($D60="Quarterly")+12*($D60="Yearly")))+1+(MOD(((YEAR(Paychecks!$A$7)-YEAR($C60))*12+MONTH(Paychecks!$A$7)-MONTH($C60)),(($D60="Monthly")+3*($D60="Quarterly")+12*($D60="Yearly")))=0)*(EDATE($C60,((YEAR(Paychecks!$A$7)-YEAR($C60))*12+MONTH(Paychecks!$A$7)-MONTH($C60)))&lt;Paychecks!$A$7)),($C60&gt;=Paychecks!$A$7)*($C60&lt;=Paychecks!$B$7))))</f>
      </c>
      <c r="Q60" s="14">
        <f>IF(OR($A60="",$C60=""),0,IF((7*($D60="Weekly")+14*($D60="Every 2 weeks"))&gt;0,MAX(0,-INT(($C60-(Paychecks!$B$8+1))/(7*($D60="Weekly")+14*($D60="Every 2 weeks")))-MAX(0,-INT(($C60-Paychecks!$A$8)/(7*($D60="Weekly")+14*($D60="Every 2 weeks"))))),IF((($D60="Monthly")+3*($D60="Quarterly")+12*($D60="Yearly"))&gt;0,IF(((YEAR((Paychecks!$B$8+1))-YEAR($C60))*12+MONTH((Paychecks!$B$8+1))-MONTH($C60))&lt;0,0,INT((((YEAR((Paychecks!$B$8+1))-YEAR($C60))*12+MONTH((Paychecks!$B$8+1))-MONTH($C60))-1)/(($D60="Monthly")+3*($D60="Quarterly")+12*($D60="Yearly")))+1+(MOD(((YEAR((Paychecks!$B$8+1))-YEAR($C60))*12+MONTH((Paychecks!$B$8+1))-MONTH($C60)),(($D60="Monthly")+3*($D60="Quarterly")+12*($D60="Yearly")))=0)*(EDATE($C60,((YEAR((Paychecks!$B$8+1))-YEAR($C60))*12+MONTH((Paychecks!$B$8+1))-MONTH($C60)))&lt;(Paychecks!$B$8+1)))-IF(((YEAR(Paychecks!$A$8)-YEAR($C60))*12+MONTH(Paychecks!$A$8)-MONTH($C60))&lt;0,0,INT((((YEAR(Paychecks!$A$8)-YEAR($C60))*12+MONTH(Paychecks!$A$8)-MONTH($C60))-1)/(($D60="Monthly")+3*($D60="Quarterly")+12*($D60="Yearly")))+1+(MOD(((YEAR(Paychecks!$A$8)-YEAR($C60))*12+MONTH(Paychecks!$A$8)-MONTH($C60)),(($D60="Monthly")+3*($D60="Quarterly")+12*($D60="Yearly")))=0)*(EDATE($C60,((YEAR(Paychecks!$A$8)-YEAR($C60))*12+MONTH(Paychecks!$A$8)-MONTH($C60)))&lt;Paychecks!$A$8)),($C60&gt;=Paychecks!$A$8)*($C60&lt;=Paychecks!$B$8))))</f>
      </c>
      <c r="R60" s="14">
        <f>IF(OR($A60="",$C60=""),0,IF((7*($D60="Weekly")+14*($D60="Every 2 weeks"))&gt;0,MAX(0,-INT(($C60-(Paychecks!$B$9+1))/(7*($D60="Weekly")+14*($D60="Every 2 weeks")))-MAX(0,-INT(($C60-Paychecks!$A$9)/(7*($D60="Weekly")+14*($D60="Every 2 weeks"))))),IF((($D60="Monthly")+3*($D60="Quarterly")+12*($D60="Yearly"))&gt;0,IF(((YEAR((Paychecks!$B$9+1))-YEAR($C60))*12+MONTH((Paychecks!$B$9+1))-MONTH($C60))&lt;0,0,INT((((YEAR((Paychecks!$B$9+1))-YEAR($C60))*12+MONTH((Paychecks!$B$9+1))-MONTH($C60))-1)/(($D60="Monthly")+3*($D60="Quarterly")+12*($D60="Yearly")))+1+(MOD(((YEAR((Paychecks!$B$9+1))-YEAR($C60))*12+MONTH((Paychecks!$B$9+1))-MONTH($C60)),(($D60="Monthly")+3*($D60="Quarterly")+12*($D60="Yearly")))=0)*(EDATE($C60,((YEAR((Paychecks!$B$9+1))-YEAR($C60))*12+MONTH((Paychecks!$B$9+1))-MONTH($C60)))&lt;(Paychecks!$B$9+1)))-IF(((YEAR(Paychecks!$A$9)-YEAR($C60))*12+MONTH(Paychecks!$A$9)-MONTH($C60))&lt;0,0,INT((((YEAR(Paychecks!$A$9)-YEAR($C60))*12+MONTH(Paychecks!$A$9)-MONTH($C60))-1)/(($D60="Monthly")+3*($D60="Quarterly")+12*($D60="Yearly")))+1+(MOD(((YEAR(Paychecks!$A$9)-YEAR($C60))*12+MONTH(Paychecks!$A$9)-MONTH($C60)),(($D60="Monthly")+3*($D60="Quarterly")+12*($D60="Yearly")))=0)*(EDATE($C60,((YEAR(Paychecks!$A$9)-YEAR($C60))*12+MONTH(Paychecks!$A$9)-MONTH($C60)))&lt;Paychecks!$A$9)),($C60&gt;=Paychecks!$A$9)*($C60&lt;=Paychecks!$B$9))))</f>
      </c>
    </row>
    <row r="61" spans="1:18" x14ac:dyDescent="0.25">
      <c r="A61" s="2"/>
      <c r="B61" s="11"/>
      <c r="C61" s="9"/>
      <c r="D61" s="2"/>
      <c r="E61" s="2"/>
      <c r="F61" s="2"/>
      <c r="G61" s="2">
        <f>IF(A61="","",IF(F61="Yes","Paid",IF(C61&lt;TODAY(),"Overdue",IF(C61-TODAY()&lt;=HeadsUp,"Due soon",IF(E61="Yes","Autopay","Upcoming")))))</f>
      </c>
      <c r="H61" s="2">
        <f>IF(OR(A61="",F61="Yes"),"",C61-TODAY())</f>
      </c>
      <c r="I61" s="9">
        <f>IF(OR(A61="",C61=""),"",IF(OR(C61&lt;Paychecks!$A$2,C61&gt;Paychecks!$B$9),"",INDEX(Paychecks!$A$2:$A$9,MATCH(C61,Paychecks!$A$2:$A$9,1))))</f>
      </c>
      <c r="J61" s="2"/>
      <c r="K61" s="14">
        <f>IF(OR($A61="",$C61=""),0,IF((7*($D61="Weekly")+14*($D61="Every 2 weeks"))&gt;0,MAX(0,-INT(($C61-(Paychecks!$B$2+1))/(7*($D61="Weekly")+14*($D61="Every 2 weeks")))-MAX(0,-INT(($C61-Paychecks!$A$2)/(7*($D61="Weekly")+14*($D61="Every 2 weeks"))))),IF((($D61="Monthly")+3*($D61="Quarterly")+12*($D61="Yearly"))&gt;0,IF(((YEAR((Paychecks!$B$2+1))-YEAR($C61))*12+MONTH((Paychecks!$B$2+1))-MONTH($C61))&lt;0,0,INT((((YEAR((Paychecks!$B$2+1))-YEAR($C61))*12+MONTH((Paychecks!$B$2+1))-MONTH($C61))-1)/(($D61="Monthly")+3*($D61="Quarterly")+12*($D61="Yearly")))+1+(MOD(((YEAR((Paychecks!$B$2+1))-YEAR($C61))*12+MONTH((Paychecks!$B$2+1))-MONTH($C61)),(($D61="Monthly")+3*($D61="Quarterly")+12*($D61="Yearly")))=0)*(EDATE($C61,((YEAR((Paychecks!$B$2+1))-YEAR($C61))*12+MONTH((Paychecks!$B$2+1))-MONTH($C61)))&lt;(Paychecks!$B$2+1)))-IF(((YEAR(Paychecks!$A$2)-YEAR($C61))*12+MONTH(Paychecks!$A$2)-MONTH($C61))&lt;0,0,INT((((YEAR(Paychecks!$A$2)-YEAR($C61))*12+MONTH(Paychecks!$A$2)-MONTH($C61))-1)/(($D61="Monthly")+3*($D61="Quarterly")+12*($D61="Yearly")))+1+(MOD(((YEAR(Paychecks!$A$2)-YEAR($C61))*12+MONTH(Paychecks!$A$2)-MONTH($C61)),(($D61="Monthly")+3*($D61="Quarterly")+12*($D61="Yearly")))=0)*(EDATE($C61,((YEAR(Paychecks!$A$2)-YEAR($C61))*12+MONTH(Paychecks!$A$2)-MONTH($C61)))&lt;Paychecks!$A$2)),($C61&gt;=Paychecks!$A$2)*($C61&lt;=Paychecks!$B$2))))</f>
      </c>
      <c r="L61" s="14">
        <f>IF(OR($A61="",$C61=""),0,IF((7*($D61="Weekly")+14*($D61="Every 2 weeks"))&gt;0,MAX(0,-INT(($C61-(Paychecks!$B$3+1))/(7*($D61="Weekly")+14*($D61="Every 2 weeks")))-MAX(0,-INT(($C61-Paychecks!$A$3)/(7*($D61="Weekly")+14*($D61="Every 2 weeks"))))),IF((($D61="Monthly")+3*($D61="Quarterly")+12*($D61="Yearly"))&gt;0,IF(((YEAR((Paychecks!$B$3+1))-YEAR($C61))*12+MONTH((Paychecks!$B$3+1))-MONTH($C61))&lt;0,0,INT((((YEAR((Paychecks!$B$3+1))-YEAR($C61))*12+MONTH((Paychecks!$B$3+1))-MONTH($C61))-1)/(($D61="Monthly")+3*($D61="Quarterly")+12*($D61="Yearly")))+1+(MOD(((YEAR((Paychecks!$B$3+1))-YEAR($C61))*12+MONTH((Paychecks!$B$3+1))-MONTH($C61)),(($D61="Monthly")+3*($D61="Quarterly")+12*($D61="Yearly")))=0)*(EDATE($C61,((YEAR((Paychecks!$B$3+1))-YEAR($C61))*12+MONTH((Paychecks!$B$3+1))-MONTH($C61)))&lt;(Paychecks!$B$3+1)))-IF(((YEAR(Paychecks!$A$3)-YEAR($C61))*12+MONTH(Paychecks!$A$3)-MONTH($C61))&lt;0,0,INT((((YEAR(Paychecks!$A$3)-YEAR($C61))*12+MONTH(Paychecks!$A$3)-MONTH($C61))-1)/(($D61="Monthly")+3*($D61="Quarterly")+12*($D61="Yearly")))+1+(MOD(((YEAR(Paychecks!$A$3)-YEAR($C61))*12+MONTH(Paychecks!$A$3)-MONTH($C61)),(($D61="Monthly")+3*($D61="Quarterly")+12*($D61="Yearly")))=0)*(EDATE($C61,((YEAR(Paychecks!$A$3)-YEAR($C61))*12+MONTH(Paychecks!$A$3)-MONTH($C61)))&lt;Paychecks!$A$3)),($C61&gt;=Paychecks!$A$3)*($C61&lt;=Paychecks!$B$3))))</f>
      </c>
      <c r="M61" s="14">
        <f>IF(OR($A61="",$C61=""),0,IF((7*($D61="Weekly")+14*($D61="Every 2 weeks"))&gt;0,MAX(0,-INT(($C61-(Paychecks!$B$4+1))/(7*($D61="Weekly")+14*($D61="Every 2 weeks")))-MAX(0,-INT(($C61-Paychecks!$A$4)/(7*($D61="Weekly")+14*($D61="Every 2 weeks"))))),IF((($D61="Monthly")+3*($D61="Quarterly")+12*($D61="Yearly"))&gt;0,IF(((YEAR((Paychecks!$B$4+1))-YEAR($C61))*12+MONTH((Paychecks!$B$4+1))-MONTH($C61))&lt;0,0,INT((((YEAR((Paychecks!$B$4+1))-YEAR($C61))*12+MONTH((Paychecks!$B$4+1))-MONTH($C61))-1)/(($D61="Monthly")+3*($D61="Quarterly")+12*($D61="Yearly")))+1+(MOD(((YEAR((Paychecks!$B$4+1))-YEAR($C61))*12+MONTH((Paychecks!$B$4+1))-MONTH($C61)),(($D61="Monthly")+3*($D61="Quarterly")+12*($D61="Yearly")))=0)*(EDATE($C61,((YEAR((Paychecks!$B$4+1))-YEAR($C61))*12+MONTH((Paychecks!$B$4+1))-MONTH($C61)))&lt;(Paychecks!$B$4+1)))-IF(((YEAR(Paychecks!$A$4)-YEAR($C61))*12+MONTH(Paychecks!$A$4)-MONTH($C61))&lt;0,0,INT((((YEAR(Paychecks!$A$4)-YEAR($C61))*12+MONTH(Paychecks!$A$4)-MONTH($C61))-1)/(($D61="Monthly")+3*($D61="Quarterly")+12*($D61="Yearly")))+1+(MOD(((YEAR(Paychecks!$A$4)-YEAR($C61))*12+MONTH(Paychecks!$A$4)-MONTH($C61)),(($D61="Monthly")+3*($D61="Quarterly")+12*($D61="Yearly")))=0)*(EDATE($C61,((YEAR(Paychecks!$A$4)-YEAR($C61))*12+MONTH(Paychecks!$A$4)-MONTH($C61)))&lt;Paychecks!$A$4)),($C61&gt;=Paychecks!$A$4)*($C61&lt;=Paychecks!$B$4))))</f>
      </c>
      <c r="N61" s="14">
        <f>IF(OR($A61="",$C61=""),0,IF((7*($D61="Weekly")+14*($D61="Every 2 weeks"))&gt;0,MAX(0,-INT(($C61-(Paychecks!$B$5+1))/(7*($D61="Weekly")+14*($D61="Every 2 weeks")))-MAX(0,-INT(($C61-Paychecks!$A$5)/(7*($D61="Weekly")+14*($D61="Every 2 weeks"))))),IF((($D61="Monthly")+3*($D61="Quarterly")+12*($D61="Yearly"))&gt;0,IF(((YEAR((Paychecks!$B$5+1))-YEAR($C61))*12+MONTH((Paychecks!$B$5+1))-MONTH($C61))&lt;0,0,INT((((YEAR((Paychecks!$B$5+1))-YEAR($C61))*12+MONTH((Paychecks!$B$5+1))-MONTH($C61))-1)/(($D61="Monthly")+3*($D61="Quarterly")+12*($D61="Yearly")))+1+(MOD(((YEAR((Paychecks!$B$5+1))-YEAR($C61))*12+MONTH((Paychecks!$B$5+1))-MONTH($C61)),(($D61="Monthly")+3*($D61="Quarterly")+12*($D61="Yearly")))=0)*(EDATE($C61,((YEAR((Paychecks!$B$5+1))-YEAR($C61))*12+MONTH((Paychecks!$B$5+1))-MONTH($C61)))&lt;(Paychecks!$B$5+1)))-IF(((YEAR(Paychecks!$A$5)-YEAR($C61))*12+MONTH(Paychecks!$A$5)-MONTH($C61))&lt;0,0,INT((((YEAR(Paychecks!$A$5)-YEAR($C61))*12+MONTH(Paychecks!$A$5)-MONTH($C61))-1)/(($D61="Monthly")+3*($D61="Quarterly")+12*($D61="Yearly")))+1+(MOD(((YEAR(Paychecks!$A$5)-YEAR($C61))*12+MONTH(Paychecks!$A$5)-MONTH($C61)),(($D61="Monthly")+3*($D61="Quarterly")+12*($D61="Yearly")))=0)*(EDATE($C61,((YEAR(Paychecks!$A$5)-YEAR($C61))*12+MONTH(Paychecks!$A$5)-MONTH($C61)))&lt;Paychecks!$A$5)),($C61&gt;=Paychecks!$A$5)*($C61&lt;=Paychecks!$B$5))))</f>
      </c>
      <c r="O61" s="14">
        <f>IF(OR($A61="",$C61=""),0,IF((7*($D61="Weekly")+14*($D61="Every 2 weeks"))&gt;0,MAX(0,-INT(($C61-(Paychecks!$B$6+1))/(7*($D61="Weekly")+14*($D61="Every 2 weeks")))-MAX(0,-INT(($C61-Paychecks!$A$6)/(7*($D61="Weekly")+14*($D61="Every 2 weeks"))))),IF((($D61="Monthly")+3*($D61="Quarterly")+12*($D61="Yearly"))&gt;0,IF(((YEAR((Paychecks!$B$6+1))-YEAR($C61))*12+MONTH((Paychecks!$B$6+1))-MONTH($C61))&lt;0,0,INT((((YEAR((Paychecks!$B$6+1))-YEAR($C61))*12+MONTH((Paychecks!$B$6+1))-MONTH($C61))-1)/(($D61="Monthly")+3*($D61="Quarterly")+12*($D61="Yearly")))+1+(MOD(((YEAR((Paychecks!$B$6+1))-YEAR($C61))*12+MONTH((Paychecks!$B$6+1))-MONTH($C61)),(($D61="Monthly")+3*($D61="Quarterly")+12*($D61="Yearly")))=0)*(EDATE($C61,((YEAR((Paychecks!$B$6+1))-YEAR($C61))*12+MONTH((Paychecks!$B$6+1))-MONTH($C61)))&lt;(Paychecks!$B$6+1)))-IF(((YEAR(Paychecks!$A$6)-YEAR($C61))*12+MONTH(Paychecks!$A$6)-MONTH($C61))&lt;0,0,INT((((YEAR(Paychecks!$A$6)-YEAR($C61))*12+MONTH(Paychecks!$A$6)-MONTH($C61))-1)/(($D61="Monthly")+3*($D61="Quarterly")+12*($D61="Yearly")))+1+(MOD(((YEAR(Paychecks!$A$6)-YEAR($C61))*12+MONTH(Paychecks!$A$6)-MONTH($C61)),(($D61="Monthly")+3*($D61="Quarterly")+12*($D61="Yearly")))=0)*(EDATE($C61,((YEAR(Paychecks!$A$6)-YEAR($C61))*12+MONTH(Paychecks!$A$6)-MONTH($C61)))&lt;Paychecks!$A$6)),($C61&gt;=Paychecks!$A$6)*($C61&lt;=Paychecks!$B$6))))</f>
      </c>
      <c r="P61" s="14">
        <f>IF(OR($A61="",$C61=""),0,IF((7*($D61="Weekly")+14*($D61="Every 2 weeks"))&gt;0,MAX(0,-INT(($C61-(Paychecks!$B$7+1))/(7*($D61="Weekly")+14*($D61="Every 2 weeks")))-MAX(0,-INT(($C61-Paychecks!$A$7)/(7*($D61="Weekly")+14*($D61="Every 2 weeks"))))),IF((($D61="Monthly")+3*($D61="Quarterly")+12*($D61="Yearly"))&gt;0,IF(((YEAR((Paychecks!$B$7+1))-YEAR($C61))*12+MONTH((Paychecks!$B$7+1))-MONTH($C61))&lt;0,0,INT((((YEAR((Paychecks!$B$7+1))-YEAR($C61))*12+MONTH((Paychecks!$B$7+1))-MONTH($C61))-1)/(($D61="Monthly")+3*($D61="Quarterly")+12*($D61="Yearly")))+1+(MOD(((YEAR((Paychecks!$B$7+1))-YEAR($C61))*12+MONTH((Paychecks!$B$7+1))-MONTH($C61)),(($D61="Monthly")+3*($D61="Quarterly")+12*($D61="Yearly")))=0)*(EDATE($C61,((YEAR((Paychecks!$B$7+1))-YEAR($C61))*12+MONTH((Paychecks!$B$7+1))-MONTH($C61)))&lt;(Paychecks!$B$7+1)))-IF(((YEAR(Paychecks!$A$7)-YEAR($C61))*12+MONTH(Paychecks!$A$7)-MONTH($C61))&lt;0,0,INT((((YEAR(Paychecks!$A$7)-YEAR($C61))*12+MONTH(Paychecks!$A$7)-MONTH($C61))-1)/(($D61="Monthly")+3*($D61="Quarterly")+12*($D61="Yearly")))+1+(MOD(((YEAR(Paychecks!$A$7)-YEAR($C61))*12+MONTH(Paychecks!$A$7)-MONTH($C61)),(($D61="Monthly")+3*($D61="Quarterly")+12*($D61="Yearly")))=0)*(EDATE($C61,((YEAR(Paychecks!$A$7)-YEAR($C61))*12+MONTH(Paychecks!$A$7)-MONTH($C61)))&lt;Paychecks!$A$7)),($C61&gt;=Paychecks!$A$7)*($C61&lt;=Paychecks!$B$7))))</f>
      </c>
      <c r="Q61" s="14">
        <f>IF(OR($A61="",$C61=""),0,IF((7*($D61="Weekly")+14*($D61="Every 2 weeks"))&gt;0,MAX(0,-INT(($C61-(Paychecks!$B$8+1))/(7*($D61="Weekly")+14*($D61="Every 2 weeks")))-MAX(0,-INT(($C61-Paychecks!$A$8)/(7*($D61="Weekly")+14*($D61="Every 2 weeks"))))),IF((($D61="Monthly")+3*($D61="Quarterly")+12*($D61="Yearly"))&gt;0,IF(((YEAR((Paychecks!$B$8+1))-YEAR($C61))*12+MONTH((Paychecks!$B$8+1))-MONTH($C61))&lt;0,0,INT((((YEAR((Paychecks!$B$8+1))-YEAR($C61))*12+MONTH((Paychecks!$B$8+1))-MONTH($C61))-1)/(($D61="Monthly")+3*($D61="Quarterly")+12*($D61="Yearly")))+1+(MOD(((YEAR((Paychecks!$B$8+1))-YEAR($C61))*12+MONTH((Paychecks!$B$8+1))-MONTH($C61)),(($D61="Monthly")+3*($D61="Quarterly")+12*($D61="Yearly")))=0)*(EDATE($C61,((YEAR((Paychecks!$B$8+1))-YEAR($C61))*12+MONTH((Paychecks!$B$8+1))-MONTH($C61)))&lt;(Paychecks!$B$8+1)))-IF(((YEAR(Paychecks!$A$8)-YEAR($C61))*12+MONTH(Paychecks!$A$8)-MONTH($C61))&lt;0,0,INT((((YEAR(Paychecks!$A$8)-YEAR($C61))*12+MONTH(Paychecks!$A$8)-MONTH($C61))-1)/(($D61="Monthly")+3*($D61="Quarterly")+12*($D61="Yearly")))+1+(MOD(((YEAR(Paychecks!$A$8)-YEAR($C61))*12+MONTH(Paychecks!$A$8)-MONTH($C61)),(($D61="Monthly")+3*($D61="Quarterly")+12*($D61="Yearly")))=0)*(EDATE($C61,((YEAR(Paychecks!$A$8)-YEAR($C61))*12+MONTH(Paychecks!$A$8)-MONTH($C61)))&lt;Paychecks!$A$8)),($C61&gt;=Paychecks!$A$8)*($C61&lt;=Paychecks!$B$8))))</f>
      </c>
      <c r="R61" s="14">
        <f>IF(OR($A61="",$C61=""),0,IF((7*($D61="Weekly")+14*($D61="Every 2 weeks"))&gt;0,MAX(0,-INT(($C61-(Paychecks!$B$9+1))/(7*($D61="Weekly")+14*($D61="Every 2 weeks")))-MAX(0,-INT(($C61-Paychecks!$A$9)/(7*($D61="Weekly")+14*($D61="Every 2 weeks"))))),IF((($D61="Monthly")+3*($D61="Quarterly")+12*($D61="Yearly"))&gt;0,IF(((YEAR((Paychecks!$B$9+1))-YEAR($C61))*12+MONTH((Paychecks!$B$9+1))-MONTH($C61))&lt;0,0,INT((((YEAR((Paychecks!$B$9+1))-YEAR($C61))*12+MONTH((Paychecks!$B$9+1))-MONTH($C61))-1)/(($D61="Monthly")+3*($D61="Quarterly")+12*($D61="Yearly")))+1+(MOD(((YEAR((Paychecks!$B$9+1))-YEAR($C61))*12+MONTH((Paychecks!$B$9+1))-MONTH($C61)),(($D61="Monthly")+3*($D61="Quarterly")+12*($D61="Yearly")))=0)*(EDATE($C61,((YEAR((Paychecks!$B$9+1))-YEAR($C61))*12+MONTH((Paychecks!$B$9+1))-MONTH($C61)))&lt;(Paychecks!$B$9+1)))-IF(((YEAR(Paychecks!$A$9)-YEAR($C61))*12+MONTH(Paychecks!$A$9)-MONTH($C61))&lt;0,0,INT((((YEAR(Paychecks!$A$9)-YEAR($C61))*12+MONTH(Paychecks!$A$9)-MONTH($C61))-1)/(($D61="Monthly")+3*($D61="Quarterly")+12*($D61="Yearly")))+1+(MOD(((YEAR(Paychecks!$A$9)-YEAR($C61))*12+MONTH(Paychecks!$A$9)-MONTH($C61)),(($D61="Monthly")+3*($D61="Quarterly")+12*($D61="Yearly")))=0)*(EDATE($C61,((YEAR(Paychecks!$A$9)-YEAR($C61))*12+MONTH(Paychecks!$A$9)-MONTH($C61)))&lt;Paychecks!$A$9)),($C61&gt;=Paychecks!$A$9)*($C61&lt;=Paychecks!$B$9))))</f>
      </c>
    </row>
    <row r="62" spans="1:18" x14ac:dyDescent="0.25">
      <c r="A62" s="2"/>
      <c r="B62" s="11"/>
      <c r="C62" s="9"/>
      <c r="D62" s="2"/>
      <c r="E62" s="2"/>
      <c r="F62" s="2"/>
      <c r="G62" s="2">
        <f>IF(A62="","",IF(F62="Yes","Paid",IF(C62&lt;TODAY(),"Overdue",IF(C62-TODAY()&lt;=HeadsUp,"Due soon",IF(E62="Yes","Autopay","Upcoming")))))</f>
      </c>
      <c r="H62" s="2">
        <f>IF(OR(A62="",F62="Yes"),"",C62-TODAY())</f>
      </c>
      <c r="I62" s="9">
        <f>IF(OR(A62="",C62=""),"",IF(OR(C62&lt;Paychecks!$A$2,C62&gt;Paychecks!$B$9),"",INDEX(Paychecks!$A$2:$A$9,MATCH(C62,Paychecks!$A$2:$A$9,1))))</f>
      </c>
      <c r="J62" s="2"/>
      <c r="K62" s="14">
        <f>IF(OR($A62="",$C62=""),0,IF((7*($D62="Weekly")+14*($D62="Every 2 weeks"))&gt;0,MAX(0,-INT(($C62-(Paychecks!$B$2+1))/(7*($D62="Weekly")+14*($D62="Every 2 weeks")))-MAX(0,-INT(($C62-Paychecks!$A$2)/(7*($D62="Weekly")+14*($D62="Every 2 weeks"))))),IF((($D62="Monthly")+3*($D62="Quarterly")+12*($D62="Yearly"))&gt;0,IF(((YEAR((Paychecks!$B$2+1))-YEAR($C62))*12+MONTH((Paychecks!$B$2+1))-MONTH($C62))&lt;0,0,INT((((YEAR((Paychecks!$B$2+1))-YEAR($C62))*12+MONTH((Paychecks!$B$2+1))-MONTH($C62))-1)/(($D62="Monthly")+3*($D62="Quarterly")+12*($D62="Yearly")))+1+(MOD(((YEAR((Paychecks!$B$2+1))-YEAR($C62))*12+MONTH((Paychecks!$B$2+1))-MONTH($C62)),(($D62="Monthly")+3*($D62="Quarterly")+12*($D62="Yearly")))=0)*(EDATE($C62,((YEAR((Paychecks!$B$2+1))-YEAR($C62))*12+MONTH((Paychecks!$B$2+1))-MONTH($C62)))&lt;(Paychecks!$B$2+1)))-IF(((YEAR(Paychecks!$A$2)-YEAR($C62))*12+MONTH(Paychecks!$A$2)-MONTH($C62))&lt;0,0,INT((((YEAR(Paychecks!$A$2)-YEAR($C62))*12+MONTH(Paychecks!$A$2)-MONTH($C62))-1)/(($D62="Monthly")+3*($D62="Quarterly")+12*($D62="Yearly")))+1+(MOD(((YEAR(Paychecks!$A$2)-YEAR($C62))*12+MONTH(Paychecks!$A$2)-MONTH($C62)),(($D62="Monthly")+3*($D62="Quarterly")+12*($D62="Yearly")))=0)*(EDATE($C62,((YEAR(Paychecks!$A$2)-YEAR($C62))*12+MONTH(Paychecks!$A$2)-MONTH($C62)))&lt;Paychecks!$A$2)),($C62&gt;=Paychecks!$A$2)*($C62&lt;=Paychecks!$B$2))))</f>
      </c>
      <c r="L62" s="14">
        <f>IF(OR($A62="",$C62=""),0,IF((7*($D62="Weekly")+14*($D62="Every 2 weeks"))&gt;0,MAX(0,-INT(($C62-(Paychecks!$B$3+1))/(7*($D62="Weekly")+14*($D62="Every 2 weeks")))-MAX(0,-INT(($C62-Paychecks!$A$3)/(7*($D62="Weekly")+14*($D62="Every 2 weeks"))))),IF((($D62="Monthly")+3*($D62="Quarterly")+12*($D62="Yearly"))&gt;0,IF(((YEAR((Paychecks!$B$3+1))-YEAR($C62))*12+MONTH((Paychecks!$B$3+1))-MONTH($C62))&lt;0,0,INT((((YEAR((Paychecks!$B$3+1))-YEAR($C62))*12+MONTH((Paychecks!$B$3+1))-MONTH($C62))-1)/(($D62="Monthly")+3*($D62="Quarterly")+12*($D62="Yearly")))+1+(MOD(((YEAR((Paychecks!$B$3+1))-YEAR($C62))*12+MONTH((Paychecks!$B$3+1))-MONTH($C62)),(($D62="Monthly")+3*($D62="Quarterly")+12*($D62="Yearly")))=0)*(EDATE($C62,((YEAR((Paychecks!$B$3+1))-YEAR($C62))*12+MONTH((Paychecks!$B$3+1))-MONTH($C62)))&lt;(Paychecks!$B$3+1)))-IF(((YEAR(Paychecks!$A$3)-YEAR($C62))*12+MONTH(Paychecks!$A$3)-MONTH($C62))&lt;0,0,INT((((YEAR(Paychecks!$A$3)-YEAR($C62))*12+MONTH(Paychecks!$A$3)-MONTH($C62))-1)/(($D62="Monthly")+3*($D62="Quarterly")+12*($D62="Yearly")))+1+(MOD(((YEAR(Paychecks!$A$3)-YEAR($C62))*12+MONTH(Paychecks!$A$3)-MONTH($C62)),(($D62="Monthly")+3*($D62="Quarterly")+12*($D62="Yearly")))=0)*(EDATE($C62,((YEAR(Paychecks!$A$3)-YEAR($C62))*12+MONTH(Paychecks!$A$3)-MONTH($C62)))&lt;Paychecks!$A$3)),($C62&gt;=Paychecks!$A$3)*($C62&lt;=Paychecks!$B$3))))</f>
      </c>
      <c r="M62" s="14">
        <f>IF(OR($A62="",$C62=""),0,IF((7*($D62="Weekly")+14*($D62="Every 2 weeks"))&gt;0,MAX(0,-INT(($C62-(Paychecks!$B$4+1))/(7*($D62="Weekly")+14*($D62="Every 2 weeks")))-MAX(0,-INT(($C62-Paychecks!$A$4)/(7*($D62="Weekly")+14*($D62="Every 2 weeks"))))),IF((($D62="Monthly")+3*($D62="Quarterly")+12*($D62="Yearly"))&gt;0,IF(((YEAR((Paychecks!$B$4+1))-YEAR($C62))*12+MONTH((Paychecks!$B$4+1))-MONTH($C62))&lt;0,0,INT((((YEAR((Paychecks!$B$4+1))-YEAR($C62))*12+MONTH((Paychecks!$B$4+1))-MONTH($C62))-1)/(($D62="Monthly")+3*($D62="Quarterly")+12*($D62="Yearly")))+1+(MOD(((YEAR((Paychecks!$B$4+1))-YEAR($C62))*12+MONTH((Paychecks!$B$4+1))-MONTH($C62)),(($D62="Monthly")+3*($D62="Quarterly")+12*($D62="Yearly")))=0)*(EDATE($C62,((YEAR((Paychecks!$B$4+1))-YEAR($C62))*12+MONTH((Paychecks!$B$4+1))-MONTH($C62)))&lt;(Paychecks!$B$4+1)))-IF(((YEAR(Paychecks!$A$4)-YEAR($C62))*12+MONTH(Paychecks!$A$4)-MONTH($C62))&lt;0,0,INT((((YEAR(Paychecks!$A$4)-YEAR($C62))*12+MONTH(Paychecks!$A$4)-MONTH($C62))-1)/(($D62="Monthly")+3*($D62="Quarterly")+12*($D62="Yearly")))+1+(MOD(((YEAR(Paychecks!$A$4)-YEAR($C62))*12+MONTH(Paychecks!$A$4)-MONTH($C62)),(($D62="Monthly")+3*($D62="Quarterly")+12*($D62="Yearly")))=0)*(EDATE($C62,((YEAR(Paychecks!$A$4)-YEAR($C62))*12+MONTH(Paychecks!$A$4)-MONTH($C62)))&lt;Paychecks!$A$4)),($C62&gt;=Paychecks!$A$4)*($C62&lt;=Paychecks!$B$4))))</f>
      </c>
      <c r="N62" s="14">
        <f>IF(OR($A62="",$C62=""),0,IF((7*($D62="Weekly")+14*($D62="Every 2 weeks"))&gt;0,MAX(0,-INT(($C62-(Paychecks!$B$5+1))/(7*($D62="Weekly")+14*($D62="Every 2 weeks")))-MAX(0,-INT(($C62-Paychecks!$A$5)/(7*($D62="Weekly")+14*($D62="Every 2 weeks"))))),IF((($D62="Monthly")+3*($D62="Quarterly")+12*($D62="Yearly"))&gt;0,IF(((YEAR((Paychecks!$B$5+1))-YEAR($C62))*12+MONTH((Paychecks!$B$5+1))-MONTH($C62))&lt;0,0,INT((((YEAR((Paychecks!$B$5+1))-YEAR($C62))*12+MONTH((Paychecks!$B$5+1))-MONTH($C62))-1)/(($D62="Monthly")+3*($D62="Quarterly")+12*($D62="Yearly")))+1+(MOD(((YEAR((Paychecks!$B$5+1))-YEAR($C62))*12+MONTH((Paychecks!$B$5+1))-MONTH($C62)),(($D62="Monthly")+3*($D62="Quarterly")+12*($D62="Yearly")))=0)*(EDATE($C62,((YEAR((Paychecks!$B$5+1))-YEAR($C62))*12+MONTH((Paychecks!$B$5+1))-MONTH($C62)))&lt;(Paychecks!$B$5+1)))-IF(((YEAR(Paychecks!$A$5)-YEAR($C62))*12+MONTH(Paychecks!$A$5)-MONTH($C62))&lt;0,0,INT((((YEAR(Paychecks!$A$5)-YEAR($C62))*12+MONTH(Paychecks!$A$5)-MONTH($C62))-1)/(($D62="Monthly")+3*($D62="Quarterly")+12*($D62="Yearly")))+1+(MOD(((YEAR(Paychecks!$A$5)-YEAR($C62))*12+MONTH(Paychecks!$A$5)-MONTH($C62)),(($D62="Monthly")+3*($D62="Quarterly")+12*($D62="Yearly")))=0)*(EDATE($C62,((YEAR(Paychecks!$A$5)-YEAR($C62))*12+MONTH(Paychecks!$A$5)-MONTH($C62)))&lt;Paychecks!$A$5)),($C62&gt;=Paychecks!$A$5)*($C62&lt;=Paychecks!$B$5))))</f>
      </c>
      <c r="O62" s="14">
        <f>IF(OR($A62="",$C62=""),0,IF((7*($D62="Weekly")+14*($D62="Every 2 weeks"))&gt;0,MAX(0,-INT(($C62-(Paychecks!$B$6+1))/(7*($D62="Weekly")+14*($D62="Every 2 weeks")))-MAX(0,-INT(($C62-Paychecks!$A$6)/(7*($D62="Weekly")+14*($D62="Every 2 weeks"))))),IF((($D62="Monthly")+3*($D62="Quarterly")+12*($D62="Yearly"))&gt;0,IF(((YEAR((Paychecks!$B$6+1))-YEAR($C62))*12+MONTH((Paychecks!$B$6+1))-MONTH($C62))&lt;0,0,INT((((YEAR((Paychecks!$B$6+1))-YEAR($C62))*12+MONTH((Paychecks!$B$6+1))-MONTH($C62))-1)/(($D62="Monthly")+3*($D62="Quarterly")+12*($D62="Yearly")))+1+(MOD(((YEAR((Paychecks!$B$6+1))-YEAR($C62))*12+MONTH((Paychecks!$B$6+1))-MONTH($C62)),(($D62="Monthly")+3*($D62="Quarterly")+12*($D62="Yearly")))=0)*(EDATE($C62,((YEAR((Paychecks!$B$6+1))-YEAR($C62))*12+MONTH((Paychecks!$B$6+1))-MONTH($C62)))&lt;(Paychecks!$B$6+1)))-IF(((YEAR(Paychecks!$A$6)-YEAR($C62))*12+MONTH(Paychecks!$A$6)-MONTH($C62))&lt;0,0,INT((((YEAR(Paychecks!$A$6)-YEAR($C62))*12+MONTH(Paychecks!$A$6)-MONTH($C62))-1)/(($D62="Monthly")+3*($D62="Quarterly")+12*($D62="Yearly")))+1+(MOD(((YEAR(Paychecks!$A$6)-YEAR($C62))*12+MONTH(Paychecks!$A$6)-MONTH($C62)),(($D62="Monthly")+3*($D62="Quarterly")+12*($D62="Yearly")))=0)*(EDATE($C62,((YEAR(Paychecks!$A$6)-YEAR($C62))*12+MONTH(Paychecks!$A$6)-MONTH($C62)))&lt;Paychecks!$A$6)),($C62&gt;=Paychecks!$A$6)*($C62&lt;=Paychecks!$B$6))))</f>
      </c>
      <c r="P62" s="14">
        <f>IF(OR($A62="",$C62=""),0,IF((7*($D62="Weekly")+14*($D62="Every 2 weeks"))&gt;0,MAX(0,-INT(($C62-(Paychecks!$B$7+1))/(7*($D62="Weekly")+14*($D62="Every 2 weeks")))-MAX(0,-INT(($C62-Paychecks!$A$7)/(7*($D62="Weekly")+14*($D62="Every 2 weeks"))))),IF((($D62="Monthly")+3*($D62="Quarterly")+12*($D62="Yearly"))&gt;0,IF(((YEAR((Paychecks!$B$7+1))-YEAR($C62))*12+MONTH((Paychecks!$B$7+1))-MONTH($C62))&lt;0,0,INT((((YEAR((Paychecks!$B$7+1))-YEAR($C62))*12+MONTH((Paychecks!$B$7+1))-MONTH($C62))-1)/(($D62="Monthly")+3*($D62="Quarterly")+12*($D62="Yearly")))+1+(MOD(((YEAR((Paychecks!$B$7+1))-YEAR($C62))*12+MONTH((Paychecks!$B$7+1))-MONTH($C62)),(($D62="Monthly")+3*($D62="Quarterly")+12*($D62="Yearly")))=0)*(EDATE($C62,((YEAR((Paychecks!$B$7+1))-YEAR($C62))*12+MONTH((Paychecks!$B$7+1))-MONTH($C62)))&lt;(Paychecks!$B$7+1)))-IF(((YEAR(Paychecks!$A$7)-YEAR($C62))*12+MONTH(Paychecks!$A$7)-MONTH($C62))&lt;0,0,INT((((YEAR(Paychecks!$A$7)-YEAR($C62))*12+MONTH(Paychecks!$A$7)-MONTH($C62))-1)/(($D62="Monthly")+3*($D62="Quarterly")+12*($D62="Yearly")))+1+(MOD(((YEAR(Paychecks!$A$7)-YEAR($C62))*12+MONTH(Paychecks!$A$7)-MONTH($C62)),(($D62="Monthly")+3*($D62="Quarterly")+12*($D62="Yearly")))=0)*(EDATE($C62,((YEAR(Paychecks!$A$7)-YEAR($C62))*12+MONTH(Paychecks!$A$7)-MONTH($C62)))&lt;Paychecks!$A$7)),($C62&gt;=Paychecks!$A$7)*($C62&lt;=Paychecks!$B$7))))</f>
      </c>
      <c r="Q62" s="14">
        <f>IF(OR($A62="",$C62=""),0,IF((7*($D62="Weekly")+14*($D62="Every 2 weeks"))&gt;0,MAX(0,-INT(($C62-(Paychecks!$B$8+1))/(7*($D62="Weekly")+14*($D62="Every 2 weeks")))-MAX(0,-INT(($C62-Paychecks!$A$8)/(7*($D62="Weekly")+14*($D62="Every 2 weeks"))))),IF((($D62="Monthly")+3*($D62="Quarterly")+12*($D62="Yearly"))&gt;0,IF(((YEAR((Paychecks!$B$8+1))-YEAR($C62))*12+MONTH((Paychecks!$B$8+1))-MONTH($C62))&lt;0,0,INT((((YEAR((Paychecks!$B$8+1))-YEAR($C62))*12+MONTH((Paychecks!$B$8+1))-MONTH($C62))-1)/(($D62="Monthly")+3*($D62="Quarterly")+12*($D62="Yearly")))+1+(MOD(((YEAR((Paychecks!$B$8+1))-YEAR($C62))*12+MONTH((Paychecks!$B$8+1))-MONTH($C62)),(($D62="Monthly")+3*($D62="Quarterly")+12*($D62="Yearly")))=0)*(EDATE($C62,((YEAR((Paychecks!$B$8+1))-YEAR($C62))*12+MONTH((Paychecks!$B$8+1))-MONTH($C62)))&lt;(Paychecks!$B$8+1)))-IF(((YEAR(Paychecks!$A$8)-YEAR($C62))*12+MONTH(Paychecks!$A$8)-MONTH($C62))&lt;0,0,INT((((YEAR(Paychecks!$A$8)-YEAR($C62))*12+MONTH(Paychecks!$A$8)-MONTH($C62))-1)/(($D62="Monthly")+3*($D62="Quarterly")+12*($D62="Yearly")))+1+(MOD(((YEAR(Paychecks!$A$8)-YEAR($C62))*12+MONTH(Paychecks!$A$8)-MONTH($C62)),(($D62="Monthly")+3*($D62="Quarterly")+12*($D62="Yearly")))=0)*(EDATE($C62,((YEAR(Paychecks!$A$8)-YEAR($C62))*12+MONTH(Paychecks!$A$8)-MONTH($C62)))&lt;Paychecks!$A$8)),($C62&gt;=Paychecks!$A$8)*($C62&lt;=Paychecks!$B$8))))</f>
      </c>
      <c r="R62" s="14">
        <f>IF(OR($A62="",$C62=""),0,IF((7*($D62="Weekly")+14*($D62="Every 2 weeks"))&gt;0,MAX(0,-INT(($C62-(Paychecks!$B$9+1))/(7*($D62="Weekly")+14*($D62="Every 2 weeks")))-MAX(0,-INT(($C62-Paychecks!$A$9)/(7*($D62="Weekly")+14*($D62="Every 2 weeks"))))),IF((($D62="Monthly")+3*($D62="Quarterly")+12*($D62="Yearly"))&gt;0,IF(((YEAR((Paychecks!$B$9+1))-YEAR($C62))*12+MONTH((Paychecks!$B$9+1))-MONTH($C62))&lt;0,0,INT((((YEAR((Paychecks!$B$9+1))-YEAR($C62))*12+MONTH((Paychecks!$B$9+1))-MONTH($C62))-1)/(($D62="Monthly")+3*($D62="Quarterly")+12*($D62="Yearly")))+1+(MOD(((YEAR((Paychecks!$B$9+1))-YEAR($C62))*12+MONTH((Paychecks!$B$9+1))-MONTH($C62)),(($D62="Monthly")+3*($D62="Quarterly")+12*($D62="Yearly")))=0)*(EDATE($C62,((YEAR((Paychecks!$B$9+1))-YEAR($C62))*12+MONTH((Paychecks!$B$9+1))-MONTH($C62)))&lt;(Paychecks!$B$9+1)))-IF(((YEAR(Paychecks!$A$9)-YEAR($C62))*12+MONTH(Paychecks!$A$9)-MONTH($C62))&lt;0,0,INT((((YEAR(Paychecks!$A$9)-YEAR($C62))*12+MONTH(Paychecks!$A$9)-MONTH($C62))-1)/(($D62="Monthly")+3*($D62="Quarterly")+12*($D62="Yearly")))+1+(MOD(((YEAR(Paychecks!$A$9)-YEAR($C62))*12+MONTH(Paychecks!$A$9)-MONTH($C62)),(($D62="Monthly")+3*($D62="Quarterly")+12*($D62="Yearly")))=0)*(EDATE($C62,((YEAR(Paychecks!$A$9)-YEAR($C62))*12+MONTH(Paychecks!$A$9)-MONTH($C62)))&lt;Paychecks!$A$9)),($C62&gt;=Paychecks!$A$9)*($C62&lt;=Paychecks!$B$9))))</f>
      </c>
    </row>
    <row r="63" spans="1:18" x14ac:dyDescent="0.25">
      <c r="A63" s="2"/>
      <c r="B63" s="11"/>
      <c r="C63" s="9"/>
      <c r="D63" s="2"/>
      <c r="E63" s="2"/>
      <c r="F63" s="2"/>
      <c r="G63" s="2">
        <f>IF(A63="","",IF(F63="Yes","Paid",IF(C63&lt;TODAY(),"Overdue",IF(C63-TODAY()&lt;=HeadsUp,"Due soon",IF(E63="Yes","Autopay","Upcoming")))))</f>
      </c>
      <c r="H63" s="2">
        <f>IF(OR(A63="",F63="Yes"),"",C63-TODAY())</f>
      </c>
      <c r="I63" s="9">
        <f>IF(OR(A63="",C63=""),"",IF(OR(C63&lt;Paychecks!$A$2,C63&gt;Paychecks!$B$9),"",INDEX(Paychecks!$A$2:$A$9,MATCH(C63,Paychecks!$A$2:$A$9,1))))</f>
      </c>
      <c r="J63" s="2"/>
      <c r="K63" s="14">
        <f>IF(OR($A63="",$C63=""),0,IF((7*($D63="Weekly")+14*($D63="Every 2 weeks"))&gt;0,MAX(0,-INT(($C63-(Paychecks!$B$2+1))/(7*($D63="Weekly")+14*($D63="Every 2 weeks")))-MAX(0,-INT(($C63-Paychecks!$A$2)/(7*($D63="Weekly")+14*($D63="Every 2 weeks"))))),IF((($D63="Monthly")+3*($D63="Quarterly")+12*($D63="Yearly"))&gt;0,IF(((YEAR((Paychecks!$B$2+1))-YEAR($C63))*12+MONTH((Paychecks!$B$2+1))-MONTH($C63))&lt;0,0,INT((((YEAR((Paychecks!$B$2+1))-YEAR($C63))*12+MONTH((Paychecks!$B$2+1))-MONTH($C63))-1)/(($D63="Monthly")+3*($D63="Quarterly")+12*($D63="Yearly")))+1+(MOD(((YEAR((Paychecks!$B$2+1))-YEAR($C63))*12+MONTH((Paychecks!$B$2+1))-MONTH($C63)),(($D63="Monthly")+3*($D63="Quarterly")+12*($D63="Yearly")))=0)*(EDATE($C63,((YEAR((Paychecks!$B$2+1))-YEAR($C63))*12+MONTH((Paychecks!$B$2+1))-MONTH($C63)))&lt;(Paychecks!$B$2+1)))-IF(((YEAR(Paychecks!$A$2)-YEAR($C63))*12+MONTH(Paychecks!$A$2)-MONTH($C63))&lt;0,0,INT((((YEAR(Paychecks!$A$2)-YEAR($C63))*12+MONTH(Paychecks!$A$2)-MONTH($C63))-1)/(($D63="Monthly")+3*($D63="Quarterly")+12*($D63="Yearly")))+1+(MOD(((YEAR(Paychecks!$A$2)-YEAR($C63))*12+MONTH(Paychecks!$A$2)-MONTH($C63)),(($D63="Monthly")+3*($D63="Quarterly")+12*($D63="Yearly")))=0)*(EDATE($C63,((YEAR(Paychecks!$A$2)-YEAR($C63))*12+MONTH(Paychecks!$A$2)-MONTH($C63)))&lt;Paychecks!$A$2)),($C63&gt;=Paychecks!$A$2)*($C63&lt;=Paychecks!$B$2))))</f>
      </c>
      <c r="L63" s="14">
        <f>IF(OR($A63="",$C63=""),0,IF((7*($D63="Weekly")+14*($D63="Every 2 weeks"))&gt;0,MAX(0,-INT(($C63-(Paychecks!$B$3+1))/(7*($D63="Weekly")+14*($D63="Every 2 weeks")))-MAX(0,-INT(($C63-Paychecks!$A$3)/(7*($D63="Weekly")+14*($D63="Every 2 weeks"))))),IF((($D63="Monthly")+3*($D63="Quarterly")+12*($D63="Yearly"))&gt;0,IF(((YEAR((Paychecks!$B$3+1))-YEAR($C63))*12+MONTH((Paychecks!$B$3+1))-MONTH($C63))&lt;0,0,INT((((YEAR((Paychecks!$B$3+1))-YEAR($C63))*12+MONTH((Paychecks!$B$3+1))-MONTH($C63))-1)/(($D63="Monthly")+3*($D63="Quarterly")+12*($D63="Yearly")))+1+(MOD(((YEAR((Paychecks!$B$3+1))-YEAR($C63))*12+MONTH((Paychecks!$B$3+1))-MONTH($C63)),(($D63="Monthly")+3*($D63="Quarterly")+12*($D63="Yearly")))=0)*(EDATE($C63,((YEAR((Paychecks!$B$3+1))-YEAR($C63))*12+MONTH((Paychecks!$B$3+1))-MONTH($C63)))&lt;(Paychecks!$B$3+1)))-IF(((YEAR(Paychecks!$A$3)-YEAR($C63))*12+MONTH(Paychecks!$A$3)-MONTH($C63))&lt;0,0,INT((((YEAR(Paychecks!$A$3)-YEAR($C63))*12+MONTH(Paychecks!$A$3)-MONTH($C63))-1)/(($D63="Monthly")+3*($D63="Quarterly")+12*($D63="Yearly")))+1+(MOD(((YEAR(Paychecks!$A$3)-YEAR($C63))*12+MONTH(Paychecks!$A$3)-MONTH($C63)),(($D63="Monthly")+3*($D63="Quarterly")+12*($D63="Yearly")))=0)*(EDATE($C63,((YEAR(Paychecks!$A$3)-YEAR($C63))*12+MONTH(Paychecks!$A$3)-MONTH($C63)))&lt;Paychecks!$A$3)),($C63&gt;=Paychecks!$A$3)*($C63&lt;=Paychecks!$B$3))))</f>
      </c>
      <c r="M63" s="14">
        <f>IF(OR($A63="",$C63=""),0,IF((7*($D63="Weekly")+14*($D63="Every 2 weeks"))&gt;0,MAX(0,-INT(($C63-(Paychecks!$B$4+1))/(7*($D63="Weekly")+14*($D63="Every 2 weeks")))-MAX(0,-INT(($C63-Paychecks!$A$4)/(7*($D63="Weekly")+14*($D63="Every 2 weeks"))))),IF((($D63="Monthly")+3*($D63="Quarterly")+12*($D63="Yearly"))&gt;0,IF(((YEAR((Paychecks!$B$4+1))-YEAR($C63))*12+MONTH((Paychecks!$B$4+1))-MONTH($C63))&lt;0,0,INT((((YEAR((Paychecks!$B$4+1))-YEAR($C63))*12+MONTH((Paychecks!$B$4+1))-MONTH($C63))-1)/(($D63="Monthly")+3*($D63="Quarterly")+12*($D63="Yearly")))+1+(MOD(((YEAR((Paychecks!$B$4+1))-YEAR($C63))*12+MONTH((Paychecks!$B$4+1))-MONTH($C63)),(($D63="Monthly")+3*($D63="Quarterly")+12*($D63="Yearly")))=0)*(EDATE($C63,((YEAR((Paychecks!$B$4+1))-YEAR($C63))*12+MONTH((Paychecks!$B$4+1))-MONTH($C63)))&lt;(Paychecks!$B$4+1)))-IF(((YEAR(Paychecks!$A$4)-YEAR($C63))*12+MONTH(Paychecks!$A$4)-MONTH($C63))&lt;0,0,INT((((YEAR(Paychecks!$A$4)-YEAR($C63))*12+MONTH(Paychecks!$A$4)-MONTH($C63))-1)/(($D63="Monthly")+3*($D63="Quarterly")+12*($D63="Yearly")))+1+(MOD(((YEAR(Paychecks!$A$4)-YEAR($C63))*12+MONTH(Paychecks!$A$4)-MONTH($C63)),(($D63="Monthly")+3*($D63="Quarterly")+12*($D63="Yearly")))=0)*(EDATE($C63,((YEAR(Paychecks!$A$4)-YEAR($C63))*12+MONTH(Paychecks!$A$4)-MONTH($C63)))&lt;Paychecks!$A$4)),($C63&gt;=Paychecks!$A$4)*($C63&lt;=Paychecks!$B$4))))</f>
      </c>
      <c r="N63" s="14">
        <f>IF(OR($A63="",$C63=""),0,IF((7*($D63="Weekly")+14*($D63="Every 2 weeks"))&gt;0,MAX(0,-INT(($C63-(Paychecks!$B$5+1))/(7*($D63="Weekly")+14*($D63="Every 2 weeks")))-MAX(0,-INT(($C63-Paychecks!$A$5)/(7*($D63="Weekly")+14*($D63="Every 2 weeks"))))),IF((($D63="Monthly")+3*($D63="Quarterly")+12*($D63="Yearly"))&gt;0,IF(((YEAR((Paychecks!$B$5+1))-YEAR($C63))*12+MONTH((Paychecks!$B$5+1))-MONTH($C63))&lt;0,0,INT((((YEAR((Paychecks!$B$5+1))-YEAR($C63))*12+MONTH((Paychecks!$B$5+1))-MONTH($C63))-1)/(($D63="Monthly")+3*($D63="Quarterly")+12*($D63="Yearly")))+1+(MOD(((YEAR((Paychecks!$B$5+1))-YEAR($C63))*12+MONTH((Paychecks!$B$5+1))-MONTH($C63)),(($D63="Monthly")+3*($D63="Quarterly")+12*($D63="Yearly")))=0)*(EDATE($C63,((YEAR((Paychecks!$B$5+1))-YEAR($C63))*12+MONTH((Paychecks!$B$5+1))-MONTH($C63)))&lt;(Paychecks!$B$5+1)))-IF(((YEAR(Paychecks!$A$5)-YEAR($C63))*12+MONTH(Paychecks!$A$5)-MONTH($C63))&lt;0,0,INT((((YEAR(Paychecks!$A$5)-YEAR($C63))*12+MONTH(Paychecks!$A$5)-MONTH($C63))-1)/(($D63="Monthly")+3*($D63="Quarterly")+12*($D63="Yearly")))+1+(MOD(((YEAR(Paychecks!$A$5)-YEAR($C63))*12+MONTH(Paychecks!$A$5)-MONTH($C63)),(($D63="Monthly")+3*($D63="Quarterly")+12*($D63="Yearly")))=0)*(EDATE($C63,((YEAR(Paychecks!$A$5)-YEAR($C63))*12+MONTH(Paychecks!$A$5)-MONTH($C63)))&lt;Paychecks!$A$5)),($C63&gt;=Paychecks!$A$5)*($C63&lt;=Paychecks!$B$5))))</f>
      </c>
      <c r="O63" s="14">
        <f>IF(OR($A63="",$C63=""),0,IF((7*($D63="Weekly")+14*($D63="Every 2 weeks"))&gt;0,MAX(0,-INT(($C63-(Paychecks!$B$6+1))/(7*($D63="Weekly")+14*($D63="Every 2 weeks")))-MAX(0,-INT(($C63-Paychecks!$A$6)/(7*($D63="Weekly")+14*($D63="Every 2 weeks"))))),IF((($D63="Monthly")+3*($D63="Quarterly")+12*($D63="Yearly"))&gt;0,IF(((YEAR((Paychecks!$B$6+1))-YEAR($C63))*12+MONTH((Paychecks!$B$6+1))-MONTH($C63))&lt;0,0,INT((((YEAR((Paychecks!$B$6+1))-YEAR($C63))*12+MONTH((Paychecks!$B$6+1))-MONTH($C63))-1)/(($D63="Monthly")+3*($D63="Quarterly")+12*($D63="Yearly")))+1+(MOD(((YEAR((Paychecks!$B$6+1))-YEAR($C63))*12+MONTH((Paychecks!$B$6+1))-MONTH($C63)),(($D63="Monthly")+3*($D63="Quarterly")+12*($D63="Yearly")))=0)*(EDATE($C63,((YEAR((Paychecks!$B$6+1))-YEAR($C63))*12+MONTH((Paychecks!$B$6+1))-MONTH($C63)))&lt;(Paychecks!$B$6+1)))-IF(((YEAR(Paychecks!$A$6)-YEAR($C63))*12+MONTH(Paychecks!$A$6)-MONTH($C63))&lt;0,0,INT((((YEAR(Paychecks!$A$6)-YEAR($C63))*12+MONTH(Paychecks!$A$6)-MONTH($C63))-1)/(($D63="Monthly")+3*($D63="Quarterly")+12*($D63="Yearly")))+1+(MOD(((YEAR(Paychecks!$A$6)-YEAR($C63))*12+MONTH(Paychecks!$A$6)-MONTH($C63)),(($D63="Monthly")+3*($D63="Quarterly")+12*($D63="Yearly")))=0)*(EDATE($C63,((YEAR(Paychecks!$A$6)-YEAR($C63))*12+MONTH(Paychecks!$A$6)-MONTH($C63)))&lt;Paychecks!$A$6)),($C63&gt;=Paychecks!$A$6)*($C63&lt;=Paychecks!$B$6))))</f>
      </c>
      <c r="P63" s="14">
        <f>IF(OR($A63="",$C63=""),0,IF((7*($D63="Weekly")+14*($D63="Every 2 weeks"))&gt;0,MAX(0,-INT(($C63-(Paychecks!$B$7+1))/(7*($D63="Weekly")+14*($D63="Every 2 weeks")))-MAX(0,-INT(($C63-Paychecks!$A$7)/(7*($D63="Weekly")+14*($D63="Every 2 weeks"))))),IF((($D63="Monthly")+3*($D63="Quarterly")+12*($D63="Yearly"))&gt;0,IF(((YEAR((Paychecks!$B$7+1))-YEAR($C63))*12+MONTH((Paychecks!$B$7+1))-MONTH($C63))&lt;0,0,INT((((YEAR((Paychecks!$B$7+1))-YEAR($C63))*12+MONTH((Paychecks!$B$7+1))-MONTH($C63))-1)/(($D63="Monthly")+3*($D63="Quarterly")+12*($D63="Yearly")))+1+(MOD(((YEAR((Paychecks!$B$7+1))-YEAR($C63))*12+MONTH((Paychecks!$B$7+1))-MONTH($C63)),(($D63="Monthly")+3*($D63="Quarterly")+12*($D63="Yearly")))=0)*(EDATE($C63,((YEAR((Paychecks!$B$7+1))-YEAR($C63))*12+MONTH((Paychecks!$B$7+1))-MONTH($C63)))&lt;(Paychecks!$B$7+1)))-IF(((YEAR(Paychecks!$A$7)-YEAR($C63))*12+MONTH(Paychecks!$A$7)-MONTH($C63))&lt;0,0,INT((((YEAR(Paychecks!$A$7)-YEAR($C63))*12+MONTH(Paychecks!$A$7)-MONTH($C63))-1)/(($D63="Monthly")+3*($D63="Quarterly")+12*($D63="Yearly")))+1+(MOD(((YEAR(Paychecks!$A$7)-YEAR($C63))*12+MONTH(Paychecks!$A$7)-MONTH($C63)),(($D63="Monthly")+3*($D63="Quarterly")+12*($D63="Yearly")))=0)*(EDATE($C63,((YEAR(Paychecks!$A$7)-YEAR($C63))*12+MONTH(Paychecks!$A$7)-MONTH($C63)))&lt;Paychecks!$A$7)),($C63&gt;=Paychecks!$A$7)*($C63&lt;=Paychecks!$B$7))))</f>
      </c>
      <c r="Q63" s="14">
        <f>IF(OR($A63="",$C63=""),0,IF((7*($D63="Weekly")+14*($D63="Every 2 weeks"))&gt;0,MAX(0,-INT(($C63-(Paychecks!$B$8+1))/(7*($D63="Weekly")+14*($D63="Every 2 weeks")))-MAX(0,-INT(($C63-Paychecks!$A$8)/(7*($D63="Weekly")+14*($D63="Every 2 weeks"))))),IF((($D63="Monthly")+3*($D63="Quarterly")+12*($D63="Yearly"))&gt;0,IF(((YEAR((Paychecks!$B$8+1))-YEAR($C63))*12+MONTH((Paychecks!$B$8+1))-MONTH($C63))&lt;0,0,INT((((YEAR((Paychecks!$B$8+1))-YEAR($C63))*12+MONTH((Paychecks!$B$8+1))-MONTH($C63))-1)/(($D63="Monthly")+3*($D63="Quarterly")+12*($D63="Yearly")))+1+(MOD(((YEAR((Paychecks!$B$8+1))-YEAR($C63))*12+MONTH((Paychecks!$B$8+1))-MONTH($C63)),(($D63="Monthly")+3*($D63="Quarterly")+12*($D63="Yearly")))=0)*(EDATE($C63,((YEAR((Paychecks!$B$8+1))-YEAR($C63))*12+MONTH((Paychecks!$B$8+1))-MONTH($C63)))&lt;(Paychecks!$B$8+1)))-IF(((YEAR(Paychecks!$A$8)-YEAR($C63))*12+MONTH(Paychecks!$A$8)-MONTH($C63))&lt;0,0,INT((((YEAR(Paychecks!$A$8)-YEAR($C63))*12+MONTH(Paychecks!$A$8)-MONTH($C63))-1)/(($D63="Monthly")+3*($D63="Quarterly")+12*($D63="Yearly")))+1+(MOD(((YEAR(Paychecks!$A$8)-YEAR($C63))*12+MONTH(Paychecks!$A$8)-MONTH($C63)),(($D63="Monthly")+3*($D63="Quarterly")+12*($D63="Yearly")))=0)*(EDATE($C63,((YEAR(Paychecks!$A$8)-YEAR($C63))*12+MONTH(Paychecks!$A$8)-MONTH($C63)))&lt;Paychecks!$A$8)),($C63&gt;=Paychecks!$A$8)*($C63&lt;=Paychecks!$B$8))))</f>
      </c>
      <c r="R63" s="14">
        <f>IF(OR($A63="",$C63=""),0,IF((7*($D63="Weekly")+14*($D63="Every 2 weeks"))&gt;0,MAX(0,-INT(($C63-(Paychecks!$B$9+1))/(7*($D63="Weekly")+14*($D63="Every 2 weeks")))-MAX(0,-INT(($C63-Paychecks!$A$9)/(7*($D63="Weekly")+14*($D63="Every 2 weeks"))))),IF((($D63="Monthly")+3*($D63="Quarterly")+12*($D63="Yearly"))&gt;0,IF(((YEAR((Paychecks!$B$9+1))-YEAR($C63))*12+MONTH((Paychecks!$B$9+1))-MONTH($C63))&lt;0,0,INT((((YEAR((Paychecks!$B$9+1))-YEAR($C63))*12+MONTH((Paychecks!$B$9+1))-MONTH($C63))-1)/(($D63="Monthly")+3*($D63="Quarterly")+12*($D63="Yearly")))+1+(MOD(((YEAR((Paychecks!$B$9+1))-YEAR($C63))*12+MONTH((Paychecks!$B$9+1))-MONTH($C63)),(($D63="Monthly")+3*($D63="Quarterly")+12*($D63="Yearly")))=0)*(EDATE($C63,((YEAR((Paychecks!$B$9+1))-YEAR($C63))*12+MONTH((Paychecks!$B$9+1))-MONTH($C63)))&lt;(Paychecks!$B$9+1)))-IF(((YEAR(Paychecks!$A$9)-YEAR($C63))*12+MONTH(Paychecks!$A$9)-MONTH($C63))&lt;0,0,INT((((YEAR(Paychecks!$A$9)-YEAR($C63))*12+MONTH(Paychecks!$A$9)-MONTH($C63))-1)/(($D63="Monthly")+3*($D63="Quarterly")+12*($D63="Yearly")))+1+(MOD(((YEAR(Paychecks!$A$9)-YEAR($C63))*12+MONTH(Paychecks!$A$9)-MONTH($C63)),(($D63="Monthly")+3*($D63="Quarterly")+12*($D63="Yearly")))=0)*(EDATE($C63,((YEAR(Paychecks!$A$9)-YEAR($C63))*12+MONTH(Paychecks!$A$9)-MONTH($C63)))&lt;Paychecks!$A$9)),($C63&gt;=Paychecks!$A$9)*($C63&lt;=Paychecks!$B$9))))</f>
      </c>
    </row>
    <row r="64" spans="1:18" x14ac:dyDescent="0.25">
      <c r="A64" s="2"/>
      <c r="B64" s="11"/>
      <c r="C64" s="9"/>
      <c r="D64" s="2"/>
      <c r="E64" s="2"/>
      <c r="F64" s="2"/>
      <c r="G64" s="2">
        <f>IF(A64="","",IF(F64="Yes","Paid",IF(C64&lt;TODAY(),"Overdue",IF(C64-TODAY()&lt;=HeadsUp,"Due soon",IF(E64="Yes","Autopay","Upcoming")))))</f>
      </c>
      <c r="H64" s="2">
        <f>IF(OR(A64="",F64="Yes"),"",C64-TODAY())</f>
      </c>
      <c r="I64" s="9">
        <f>IF(OR(A64="",C64=""),"",IF(OR(C64&lt;Paychecks!$A$2,C64&gt;Paychecks!$B$9),"",INDEX(Paychecks!$A$2:$A$9,MATCH(C64,Paychecks!$A$2:$A$9,1))))</f>
      </c>
      <c r="J64" s="2"/>
      <c r="K64" s="14">
        <f>IF(OR($A64="",$C64=""),0,IF((7*($D64="Weekly")+14*($D64="Every 2 weeks"))&gt;0,MAX(0,-INT(($C64-(Paychecks!$B$2+1))/(7*($D64="Weekly")+14*($D64="Every 2 weeks")))-MAX(0,-INT(($C64-Paychecks!$A$2)/(7*($D64="Weekly")+14*($D64="Every 2 weeks"))))),IF((($D64="Monthly")+3*($D64="Quarterly")+12*($D64="Yearly"))&gt;0,IF(((YEAR((Paychecks!$B$2+1))-YEAR($C64))*12+MONTH((Paychecks!$B$2+1))-MONTH($C64))&lt;0,0,INT((((YEAR((Paychecks!$B$2+1))-YEAR($C64))*12+MONTH((Paychecks!$B$2+1))-MONTH($C64))-1)/(($D64="Monthly")+3*($D64="Quarterly")+12*($D64="Yearly")))+1+(MOD(((YEAR((Paychecks!$B$2+1))-YEAR($C64))*12+MONTH((Paychecks!$B$2+1))-MONTH($C64)),(($D64="Monthly")+3*($D64="Quarterly")+12*($D64="Yearly")))=0)*(EDATE($C64,((YEAR((Paychecks!$B$2+1))-YEAR($C64))*12+MONTH((Paychecks!$B$2+1))-MONTH($C64)))&lt;(Paychecks!$B$2+1)))-IF(((YEAR(Paychecks!$A$2)-YEAR($C64))*12+MONTH(Paychecks!$A$2)-MONTH($C64))&lt;0,0,INT((((YEAR(Paychecks!$A$2)-YEAR($C64))*12+MONTH(Paychecks!$A$2)-MONTH($C64))-1)/(($D64="Monthly")+3*($D64="Quarterly")+12*($D64="Yearly")))+1+(MOD(((YEAR(Paychecks!$A$2)-YEAR($C64))*12+MONTH(Paychecks!$A$2)-MONTH($C64)),(($D64="Monthly")+3*($D64="Quarterly")+12*($D64="Yearly")))=0)*(EDATE($C64,((YEAR(Paychecks!$A$2)-YEAR($C64))*12+MONTH(Paychecks!$A$2)-MONTH($C64)))&lt;Paychecks!$A$2)),($C64&gt;=Paychecks!$A$2)*($C64&lt;=Paychecks!$B$2))))</f>
      </c>
      <c r="L64" s="14">
        <f>IF(OR($A64="",$C64=""),0,IF((7*($D64="Weekly")+14*($D64="Every 2 weeks"))&gt;0,MAX(0,-INT(($C64-(Paychecks!$B$3+1))/(7*($D64="Weekly")+14*($D64="Every 2 weeks")))-MAX(0,-INT(($C64-Paychecks!$A$3)/(7*($D64="Weekly")+14*($D64="Every 2 weeks"))))),IF((($D64="Monthly")+3*($D64="Quarterly")+12*($D64="Yearly"))&gt;0,IF(((YEAR((Paychecks!$B$3+1))-YEAR($C64))*12+MONTH((Paychecks!$B$3+1))-MONTH($C64))&lt;0,0,INT((((YEAR((Paychecks!$B$3+1))-YEAR($C64))*12+MONTH((Paychecks!$B$3+1))-MONTH($C64))-1)/(($D64="Monthly")+3*($D64="Quarterly")+12*($D64="Yearly")))+1+(MOD(((YEAR((Paychecks!$B$3+1))-YEAR($C64))*12+MONTH((Paychecks!$B$3+1))-MONTH($C64)),(($D64="Monthly")+3*($D64="Quarterly")+12*($D64="Yearly")))=0)*(EDATE($C64,((YEAR((Paychecks!$B$3+1))-YEAR($C64))*12+MONTH((Paychecks!$B$3+1))-MONTH($C64)))&lt;(Paychecks!$B$3+1)))-IF(((YEAR(Paychecks!$A$3)-YEAR($C64))*12+MONTH(Paychecks!$A$3)-MONTH($C64))&lt;0,0,INT((((YEAR(Paychecks!$A$3)-YEAR($C64))*12+MONTH(Paychecks!$A$3)-MONTH($C64))-1)/(($D64="Monthly")+3*($D64="Quarterly")+12*($D64="Yearly")))+1+(MOD(((YEAR(Paychecks!$A$3)-YEAR($C64))*12+MONTH(Paychecks!$A$3)-MONTH($C64)),(($D64="Monthly")+3*($D64="Quarterly")+12*($D64="Yearly")))=0)*(EDATE($C64,((YEAR(Paychecks!$A$3)-YEAR($C64))*12+MONTH(Paychecks!$A$3)-MONTH($C64)))&lt;Paychecks!$A$3)),($C64&gt;=Paychecks!$A$3)*($C64&lt;=Paychecks!$B$3))))</f>
      </c>
      <c r="M64" s="14">
        <f>IF(OR($A64="",$C64=""),0,IF((7*($D64="Weekly")+14*($D64="Every 2 weeks"))&gt;0,MAX(0,-INT(($C64-(Paychecks!$B$4+1))/(7*($D64="Weekly")+14*($D64="Every 2 weeks")))-MAX(0,-INT(($C64-Paychecks!$A$4)/(7*($D64="Weekly")+14*($D64="Every 2 weeks"))))),IF((($D64="Monthly")+3*($D64="Quarterly")+12*($D64="Yearly"))&gt;0,IF(((YEAR((Paychecks!$B$4+1))-YEAR($C64))*12+MONTH((Paychecks!$B$4+1))-MONTH($C64))&lt;0,0,INT((((YEAR((Paychecks!$B$4+1))-YEAR($C64))*12+MONTH((Paychecks!$B$4+1))-MONTH($C64))-1)/(($D64="Monthly")+3*($D64="Quarterly")+12*($D64="Yearly")))+1+(MOD(((YEAR((Paychecks!$B$4+1))-YEAR($C64))*12+MONTH((Paychecks!$B$4+1))-MONTH($C64)),(($D64="Monthly")+3*($D64="Quarterly")+12*($D64="Yearly")))=0)*(EDATE($C64,((YEAR((Paychecks!$B$4+1))-YEAR($C64))*12+MONTH((Paychecks!$B$4+1))-MONTH($C64)))&lt;(Paychecks!$B$4+1)))-IF(((YEAR(Paychecks!$A$4)-YEAR($C64))*12+MONTH(Paychecks!$A$4)-MONTH($C64))&lt;0,0,INT((((YEAR(Paychecks!$A$4)-YEAR($C64))*12+MONTH(Paychecks!$A$4)-MONTH($C64))-1)/(($D64="Monthly")+3*($D64="Quarterly")+12*($D64="Yearly")))+1+(MOD(((YEAR(Paychecks!$A$4)-YEAR($C64))*12+MONTH(Paychecks!$A$4)-MONTH($C64)),(($D64="Monthly")+3*($D64="Quarterly")+12*($D64="Yearly")))=0)*(EDATE($C64,((YEAR(Paychecks!$A$4)-YEAR($C64))*12+MONTH(Paychecks!$A$4)-MONTH($C64)))&lt;Paychecks!$A$4)),($C64&gt;=Paychecks!$A$4)*($C64&lt;=Paychecks!$B$4))))</f>
      </c>
      <c r="N64" s="14">
        <f>IF(OR($A64="",$C64=""),0,IF((7*($D64="Weekly")+14*($D64="Every 2 weeks"))&gt;0,MAX(0,-INT(($C64-(Paychecks!$B$5+1))/(7*($D64="Weekly")+14*($D64="Every 2 weeks")))-MAX(0,-INT(($C64-Paychecks!$A$5)/(7*($D64="Weekly")+14*($D64="Every 2 weeks"))))),IF((($D64="Monthly")+3*($D64="Quarterly")+12*($D64="Yearly"))&gt;0,IF(((YEAR((Paychecks!$B$5+1))-YEAR($C64))*12+MONTH((Paychecks!$B$5+1))-MONTH($C64))&lt;0,0,INT((((YEAR((Paychecks!$B$5+1))-YEAR($C64))*12+MONTH((Paychecks!$B$5+1))-MONTH($C64))-1)/(($D64="Monthly")+3*($D64="Quarterly")+12*($D64="Yearly")))+1+(MOD(((YEAR((Paychecks!$B$5+1))-YEAR($C64))*12+MONTH((Paychecks!$B$5+1))-MONTH($C64)),(($D64="Monthly")+3*($D64="Quarterly")+12*($D64="Yearly")))=0)*(EDATE($C64,((YEAR((Paychecks!$B$5+1))-YEAR($C64))*12+MONTH((Paychecks!$B$5+1))-MONTH($C64)))&lt;(Paychecks!$B$5+1)))-IF(((YEAR(Paychecks!$A$5)-YEAR($C64))*12+MONTH(Paychecks!$A$5)-MONTH($C64))&lt;0,0,INT((((YEAR(Paychecks!$A$5)-YEAR($C64))*12+MONTH(Paychecks!$A$5)-MONTH($C64))-1)/(($D64="Monthly")+3*($D64="Quarterly")+12*($D64="Yearly")))+1+(MOD(((YEAR(Paychecks!$A$5)-YEAR($C64))*12+MONTH(Paychecks!$A$5)-MONTH($C64)),(($D64="Monthly")+3*($D64="Quarterly")+12*($D64="Yearly")))=0)*(EDATE($C64,((YEAR(Paychecks!$A$5)-YEAR($C64))*12+MONTH(Paychecks!$A$5)-MONTH($C64)))&lt;Paychecks!$A$5)),($C64&gt;=Paychecks!$A$5)*($C64&lt;=Paychecks!$B$5))))</f>
      </c>
      <c r="O64" s="14">
        <f>IF(OR($A64="",$C64=""),0,IF((7*($D64="Weekly")+14*($D64="Every 2 weeks"))&gt;0,MAX(0,-INT(($C64-(Paychecks!$B$6+1))/(7*($D64="Weekly")+14*($D64="Every 2 weeks")))-MAX(0,-INT(($C64-Paychecks!$A$6)/(7*($D64="Weekly")+14*($D64="Every 2 weeks"))))),IF((($D64="Monthly")+3*($D64="Quarterly")+12*($D64="Yearly"))&gt;0,IF(((YEAR((Paychecks!$B$6+1))-YEAR($C64))*12+MONTH((Paychecks!$B$6+1))-MONTH($C64))&lt;0,0,INT((((YEAR((Paychecks!$B$6+1))-YEAR($C64))*12+MONTH((Paychecks!$B$6+1))-MONTH($C64))-1)/(($D64="Monthly")+3*($D64="Quarterly")+12*($D64="Yearly")))+1+(MOD(((YEAR((Paychecks!$B$6+1))-YEAR($C64))*12+MONTH((Paychecks!$B$6+1))-MONTH($C64)),(($D64="Monthly")+3*($D64="Quarterly")+12*($D64="Yearly")))=0)*(EDATE($C64,((YEAR((Paychecks!$B$6+1))-YEAR($C64))*12+MONTH((Paychecks!$B$6+1))-MONTH($C64)))&lt;(Paychecks!$B$6+1)))-IF(((YEAR(Paychecks!$A$6)-YEAR($C64))*12+MONTH(Paychecks!$A$6)-MONTH($C64))&lt;0,0,INT((((YEAR(Paychecks!$A$6)-YEAR($C64))*12+MONTH(Paychecks!$A$6)-MONTH($C64))-1)/(($D64="Monthly")+3*($D64="Quarterly")+12*($D64="Yearly")))+1+(MOD(((YEAR(Paychecks!$A$6)-YEAR($C64))*12+MONTH(Paychecks!$A$6)-MONTH($C64)),(($D64="Monthly")+3*($D64="Quarterly")+12*($D64="Yearly")))=0)*(EDATE($C64,((YEAR(Paychecks!$A$6)-YEAR($C64))*12+MONTH(Paychecks!$A$6)-MONTH($C64)))&lt;Paychecks!$A$6)),($C64&gt;=Paychecks!$A$6)*($C64&lt;=Paychecks!$B$6))))</f>
      </c>
      <c r="P64" s="14">
        <f>IF(OR($A64="",$C64=""),0,IF((7*($D64="Weekly")+14*($D64="Every 2 weeks"))&gt;0,MAX(0,-INT(($C64-(Paychecks!$B$7+1))/(7*($D64="Weekly")+14*($D64="Every 2 weeks")))-MAX(0,-INT(($C64-Paychecks!$A$7)/(7*($D64="Weekly")+14*($D64="Every 2 weeks"))))),IF((($D64="Monthly")+3*($D64="Quarterly")+12*($D64="Yearly"))&gt;0,IF(((YEAR((Paychecks!$B$7+1))-YEAR($C64))*12+MONTH((Paychecks!$B$7+1))-MONTH($C64))&lt;0,0,INT((((YEAR((Paychecks!$B$7+1))-YEAR($C64))*12+MONTH((Paychecks!$B$7+1))-MONTH($C64))-1)/(($D64="Monthly")+3*($D64="Quarterly")+12*($D64="Yearly")))+1+(MOD(((YEAR((Paychecks!$B$7+1))-YEAR($C64))*12+MONTH((Paychecks!$B$7+1))-MONTH($C64)),(($D64="Monthly")+3*($D64="Quarterly")+12*($D64="Yearly")))=0)*(EDATE($C64,((YEAR((Paychecks!$B$7+1))-YEAR($C64))*12+MONTH((Paychecks!$B$7+1))-MONTH($C64)))&lt;(Paychecks!$B$7+1)))-IF(((YEAR(Paychecks!$A$7)-YEAR($C64))*12+MONTH(Paychecks!$A$7)-MONTH($C64))&lt;0,0,INT((((YEAR(Paychecks!$A$7)-YEAR($C64))*12+MONTH(Paychecks!$A$7)-MONTH($C64))-1)/(($D64="Monthly")+3*($D64="Quarterly")+12*($D64="Yearly")))+1+(MOD(((YEAR(Paychecks!$A$7)-YEAR($C64))*12+MONTH(Paychecks!$A$7)-MONTH($C64)),(($D64="Monthly")+3*($D64="Quarterly")+12*($D64="Yearly")))=0)*(EDATE($C64,((YEAR(Paychecks!$A$7)-YEAR($C64))*12+MONTH(Paychecks!$A$7)-MONTH($C64)))&lt;Paychecks!$A$7)),($C64&gt;=Paychecks!$A$7)*($C64&lt;=Paychecks!$B$7))))</f>
      </c>
      <c r="Q64" s="14">
        <f>IF(OR($A64="",$C64=""),0,IF((7*($D64="Weekly")+14*($D64="Every 2 weeks"))&gt;0,MAX(0,-INT(($C64-(Paychecks!$B$8+1))/(7*($D64="Weekly")+14*($D64="Every 2 weeks")))-MAX(0,-INT(($C64-Paychecks!$A$8)/(7*($D64="Weekly")+14*($D64="Every 2 weeks"))))),IF((($D64="Monthly")+3*($D64="Quarterly")+12*($D64="Yearly"))&gt;0,IF(((YEAR((Paychecks!$B$8+1))-YEAR($C64))*12+MONTH((Paychecks!$B$8+1))-MONTH($C64))&lt;0,0,INT((((YEAR((Paychecks!$B$8+1))-YEAR($C64))*12+MONTH((Paychecks!$B$8+1))-MONTH($C64))-1)/(($D64="Monthly")+3*($D64="Quarterly")+12*($D64="Yearly")))+1+(MOD(((YEAR((Paychecks!$B$8+1))-YEAR($C64))*12+MONTH((Paychecks!$B$8+1))-MONTH($C64)),(($D64="Monthly")+3*($D64="Quarterly")+12*($D64="Yearly")))=0)*(EDATE($C64,((YEAR((Paychecks!$B$8+1))-YEAR($C64))*12+MONTH((Paychecks!$B$8+1))-MONTH($C64)))&lt;(Paychecks!$B$8+1)))-IF(((YEAR(Paychecks!$A$8)-YEAR($C64))*12+MONTH(Paychecks!$A$8)-MONTH($C64))&lt;0,0,INT((((YEAR(Paychecks!$A$8)-YEAR($C64))*12+MONTH(Paychecks!$A$8)-MONTH($C64))-1)/(($D64="Monthly")+3*($D64="Quarterly")+12*($D64="Yearly")))+1+(MOD(((YEAR(Paychecks!$A$8)-YEAR($C64))*12+MONTH(Paychecks!$A$8)-MONTH($C64)),(($D64="Monthly")+3*($D64="Quarterly")+12*($D64="Yearly")))=0)*(EDATE($C64,((YEAR(Paychecks!$A$8)-YEAR($C64))*12+MONTH(Paychecks!$A$8)-MONTH($C64)))&lt;Paychecks!$A$8)),($C64&gt;=Paychecks!$A$8)*($C64&lt;=Paychecks!$B$8))))</f>
      </c>
      <c r="R64" s="14">
        <f>IF(OR($A64="",$C64=""),0,IF((7*($D64="Weekly")+14*($D64="Every 2 weeks"))&gt;0,MAX(0,-INT(($C64-(Paychecks!$B$9+1))/(7*($D64="Weekly")+14*($D64="Every 2 weeks")))-MAX(0,-INT(($C64-Paychecks!$A$9)/(7*($D64="Weekly")+14*($D64="Every 2 weeks"))))),IF((($D64="Monthly")+3*($D64="Quarterly")+12*($D64="Yearly"))&gt;0,IF(((YEAR((Paychecks!$B$9+1))-YEAR($C64))*12+MONTH((Paychecks!$B$9+1))-MONTH($C64))&lt;0,0,INT((((YEAR((Paychecks!$B$9+1))-YEAR($C64))*12+MONTH((Paychecks!$B$9+1))-MONTH($C64))-1)/(($D64="Monthly")+3*($D64="Quarterly")+12*($D64="Yearly")))+1+(MOD(((YEAR((Paychecks!$B$9+1))-YEAR($C64))*12+MONTH((Paychecks!$B$9+1))-MONTH($C64)),(($D64="Monthly")+3*($D64="Quarterly")+12*($D64="Yearly")))=0)*(EDATE($C64,((YEAR((Paychecks!$B$9+1))-YEAR($C64))*12+MONTH((Paychecks!$B$9+1))-MONTH($C64)))&lt;(Paychecks!$B$9+1)))-IF(((YEAR(Paychecks!$A$9)-YEAR($C64))*12+MONTH(Paychecks!$A$9)-MONTH($C64))&lt;0,0,INT((((YEAR(Paychecks!$A$9)-YEAR($C64))*12+MONTH(Paychecks!$A$9)-MONTH($C64))-1)/(($D64="Monthly")+3*($D64="Quarterly")+12*($D64="Yearly")))+1+(MOD(((YEAR(Paychecks!$A$9)-YEAR($C64))*12+MONTH(Paychecks!$A$9)-MONTH($C64)),(($D64="Monthly")+3*($D64="Quarterly")+12*($D64="Yearly")))=0)*(EDATE($C64,((YEAR(Paychecks!$A$9)-YEAR($C64))*12+MONTH(Paychecks!$A$9)-MONTH($C64)))&lt;Paychecks!$A$9)),($C64&gt;=Paychecks!$A$9)*($C64&lt;=Paychecks!$B$9))))</f>
      </c>
    </row>
    <row r="65" spans="1:18" x14ac:dyDescent="0.25">
      <c r="A65" s="2"/>
      <c r="B65" s="11"/>
      <c r="C65" s="9"/>
      <c r="D65" s="2"/>
      <c r="E65" s="2"/>
      <c r="F65" s="2"/>
      <c r="G65" s="2">
        <f>IF(A65="","",IF(F65="Yes","Paid",IF(C65&lt;TODAY(),"Overdue",IF(C65-TODAY()&lt;=HeadsUp,"Due soon",IF(E65="Yes","Autopay","Upcoming")))))</f>
      </c>
      <c r="H65" s="2">
        <f>IF(OR(A65="",F65="Yes"),"",C65-TODAY())</f>
      </c>
      <c r="I65" s="9">
        <f>IF(OR(A65="",C65=""),"",IF(OR(C65&lt;Paychecks!$A$2,C65&gt;Paychecks!$B$9),"",INDEX(Paychecks!$A$2:$A$9,MATCH(C65,Paychecks!$A$2:$A$9,1))))</f>
      </c>
      <c r="J65" s="2"/>
      <c r="K65" s="14">
        <f>IF(OR($A65="",$C65=""),0,IF((7*($D65="Weekly")+14*($D65="Every 2 weeks"))&gt;0,MAX(0,-INT(($C65-(Paychecks!$B$2+1))/(7*($D65="Weekly")+14*($D65="Every 2 weeks")))-MAX(0,-INT(($C65-Paychecks!$A$2)/(7*($D65="Weekly")+14*($D65="Every 2 weeks"))))),IF((($D65="Monthly")+3*($D65="Quarterly")+12*($D65="Yearly"))&gt;0,IF(((YEAR((Paychecks!$B$2+1))-YEAR($C65))*12+MONTH((Paychecks!$B$2+1))-MONTH($C65))&lt;0,0,INT((((YEAR((Paychecks!$B$2+1))-YEAR($C65))*12+MONTH((Paychecks!$B$2+1))-MONTH($C65))-1)/(($D65="Monthly")+3*($D65="Quarterly")+12*($D65="Yearly")))+1+(MOD(((YEAR((Paychecks!$B$2+1))-YEAR($C65))*12+MONTH((Paychecks!$B$2+1))-MONTH($C65)),(($D65="Monthly")+3*($D65="Quarterly")+12*($D65="Yearly")))=0)*(EDATE($C65,((YEAR((Paychecks!$B$2+1))-YEAR($C65))*12+MONTH((Paychecks!$B$2+1))-MONTH($C65)))&lt;(Paychecks!$B$2+1)))-IF(((YEAR(Paychecks!$A$2)-YEAR($C65))*12+MONTH(Paychecks!$A$2)-MONTH($C65))&lt;0,0,INT((((YEAR(Paychecks!$A$2)-YEAR($C65))*12+MONTH(Paychecks!$A$2)-MONTH($C65))-1)/(($D65="Monthly")+3*($D65="Quarterly")+12*($D65="Yearly")))+1+(MOD(((YEAR(Paychecks!$A$2)-YEAR($C65))*12+MONTH(Paychecks!$A$2)-MONTH($C65)),(($D65="Monthly")+3*($D65="Quarterly")+12*($D65="Yearly")))=0)*(EDATE($C65,((YEAR(Paychecks!$A$2)-YEAR($C65))*12+MONTH(Paychecks!$A$2)-MONTH($C65)))&lt;Paychecks!$A$2)),($C65&gt;=Paychecks!$A$2)*($C65&lt;=Paychecks!$B$2))))</f>
      </c>
      <c r="L65" s="14">
        <f>IF(OR($A65="",$C65=""),0,IF((7*($D65="Weekly")+14*($D65="Every 2 weeks"))&gt;0,MAX(0,-INT(($C65-(Paychecks!$B$3+1))/(7*($D65="Weekly")+14*($D65="Every 2 weeks")))-MAX(0,-INT(($C65-Paychecks!$A$3)/(7*($D65="Weekly")+14*($D65="Every 2 weeks"))))),IF((($D65="Monthly")+3*($D65="Quarterly")+12*($D65="Yearly"))&gt;0,IF(((YEAR((Paychecks!$B$3+1))-YEAR($C65))*12+MONTH((Paychecks!$B$3+1))-MONTH($C65))&lt;0,0,INT((((YEAR((Paychecks!$B$3+1))-YEAR($C65))*12+MONTH((Paychecks!$B$3+1))-MONTH($C65))-1)/(($D65="Monthly")+3*($D65="Quarterly")+12*($D65="Yearly")))+1+(MOD(((YEAR((Paychecks!$B$3+1))-YEAR($C65))*12+MONTH((Paychecks!$B$3+1))-MONTH($C65)),(($D65="Monthly")+3*($D65="Quarterly")+12*($D65="Yearly")))=0)*(EDATE($C65,((YEAR((Paychecks!$B$3+1))-YEAR($C65))*12+MONTH((Paychecks!$B$3+1))-MONTH($C65)))&lt;(Paychecks!$B$3+1)))-IF(((YEAR(Paychecks!$A$3)-YEAR($C65))*12+MONTH(Paychecks!$A$3)-MONTH($C65))&lt;0,0,INT((((YEAR(Paychecks!$A$3)-YEAR($C65))*12+MONTH(Paychecks!$A$3)-MONTH($C65))-1)/(($D65="Monthly")+3*($D65="Quarterly")+12*($D65="Yearly")))+1+(MOD(((YEAR(Paychecks!$A$3)-YEAR($C65))*12+MONTH(Paychecks!$A$3)-MONTH($C65)),(($D65="Monthly")+3*($D65="Quarterly")+12*($D65="Yearly")))=0)*(EDATE($C65,((YEAR(Paychecks!$A$3)-YEAR($C65))*12+MONTH(Paychecks!$A$3)-MONTH($C65)))&lt;Paychecks!$A$3)),($C65&gt;=Paychecks!$A$3)*($C65&lt;=Paychecks!$B$3))))</f>
      </c>
      <c r="M65" s="14">
        <f>IF(OR($A65="",$C65=""),0,IF((7*($D65="Weekly")+14*($D65="Every 2 weeks"))&gt;0,MAX(0,-INT(($C65-(Paychecks!$B$4+1))/(7*($D65="Weekly")+14*($D65="Every 2 weeks")))-MAX(0,-INT(($C65-Paychecks!$A$4)/(7*($D65="Weekly")+14*($D65="Every 2 weeks"))))),IF((($D65="Monthly")+3*($D65="Quarterly")+12*($D65="Yearly"))&gt;0,IF(((YEAR((Paychecks!$B$4+1))-YEAR($C65))*12+MONTH((Paychecks!$B$4+1))-MONTH($C65))&lt;0,0,INT((((YEAR((Paychecks!$B$4+1))-YEAR($C65))*12+MONTH((Paychecks!$B$4+1))-MONTH($C65))-1)/(($D65="Monthly")+3*($D65="Quarterly")+12*($D65="Yearly")))+1+(MOD(((YEAR((Paychecks!$B$4+1))-YEAR($C65))*12+MONTH((Paychecks!$B$4+1))-MONTH($C65)),(($D65="Monthly")+3*($D65="Quarterly")+12*($D65="Yearly")))=0)*(EDATE($C65,((YEAR((Paychecks!$B$4+1))-YEAR($C65))*12+MONTH((Paychecks!$B$4+1))-MONTH($C65)))&lt;(Paychecks!$B$4+1)))-IF(((YEAR(Paychecks!$A$4)-YEAR($C65))*12+MONTH(Paychecks!$A$4)-MONTH($C65))&lt;0,0,INT((((YEAR(Paychecks!$A$4)-YEAR($C65))*12+MONTH(Paychecks!$A$4)-MONTH($C65))-1)/(($D65="Monthly")+3*($D65="Quarterly")+12*($D65="Yearly")))+1+(MOD(((YEAR(Paychecks!$A$4)-YEAR($C65))*12+MONTH(Paychecks!$A$4)-MONTH($C65)),(($D65="Monthly")+3*($D65="Quarterly")+12*($D65="Yearly")))=0)*(EDATE($C65,((YEAR(Paychecks!$A$4)-YEAR($C65))*12+MONTH(Paychecks!$A$4)-MONTH($C65)))&lt;Paychecks!$A$4)),($C65&gt;=Paychecks!$A$4)*($C65&lt;=Paychecks!$B$4))))</f>
      </c>
      <c r="N65" s="14">
        <f>IF(OR($A65="",$C65=""),0,IF((7*($D65="Weekly")+14*($D65="Every 2 weeks"))&gt;0,MAX(0,-INT(($C65-(Paychecks!$B$5+1))/(7*($D65="Weekly")+14*($D65="Every 2 weeks")))-MAX(0,-INT(($C65-Paychecks!$A$5)/(7*($D65="Weekly")+14*($D65="Every 2 weeks"))))),IF((($D65="Monthly")+3*($D65="Quarterly")+12*($D65="Yearly"))&gt;0,IF(((YEAR((Paychecks!$B$5+1))-YEAR($C65))*12+MONTH((Paychecks!$B$5+1))-MONTH($C65))&lt;0,0,INT((((YEAR((Paychecks!$B$5+1))-YEAR($C65))*12+MONTH((Paychecks!$B$5+1))-MONTH($C65))-1)/(($D65="Monthly")+3*($D65="Quarterly")+12*($D65="Yearly")))+1+(MOD(((YEAR((Paychecks!$B$5+1))-YEAR($C65))*12+MONTH((Paychecks!$B$5+1))-MONTH($C65)),(($D65="Monthly")+3*($D65="Quarterly")+12*($D65="Yearly")))=0)*(EDATE($C65,((YEAR((Paychecks!$B$5+1))-YEAR($C65))*12+MONTH((Paychecks!$B$5+1))-MONTH($C65)))&lt;(Paychecks!$B$5+1)))-IF(((YEAR(Paychecks!$A$5)-YEAR($C65))*12+MONTH(Paychecks!$A$5)-MONTH($C65))&lt;0,0,INT((((YEAR(Paychecks!$A$5)-YEAR($C65))*12+MONTH(Paychecks!$A$5)-MONTH($C65))-1)/(($D65="Monthly")+3*($D65="Quarterly")+12*($D65="Yearly")))+1+(MOD(((YEAR(Paychecks!$A$5)-YEAR($C65))*12+MONTH(Paychecks!$A$5)-MONTH($C65)),(($D65="Monthly")+3*($D65="Quarterly")+12*($D65="Yearly")))=0)*(EDATE($C65,((YEAR(Paychecks!$A$5)-YEAR($C65))*12+MONTH(Paychecks!$A$5)-MONTH($C65)))&lt;Paychecks!$A$5)),($C65&gt;=Paychecks!$A$5)*($C65&lt;=Paychecks!$B$5))))</f>
      </c>
      <c r="O65" s="14">
        <f>IF(OR($A65="",$C65=""),0,IF((7*($D65="Weekly")+14*($D65="Every 2 weeks"))&gt;0,MAX(0,-INT(($C65-(Paychecks!$B$6+1))/(7*($D65="Weekly")+14*($D65="Every 2 weeks")))-MAX(0,-INT(($C65-Paychecks!$A$6)/(7*($D65="Weekly")+14*($D65="Every 2 weeks"))))),IF((($D65="Monthly")+3*($D65="Quarterly")+12*($D65="Yearly"))&gt;0,IF(((YEAR((Paychecks!$B$6+1))-YEAR($C65))*12+MONTH((Paychecks!$B$6+1))-MONTH($C65))&lt;0,0,INT((((YEAR((Paychecks!$B$6+1))-YEAR($C65))*12+MONTH((Paychecks!$B$6+1))-MONTH($C65))-1)/(($D65="Monthly")+3*($D65="Quarterly")+12*($D65="Yearly")))+1+(MOD(((YEAR((Paychecks!$B$6+1))-YEAR($C65))*12+MONTH((Paychecks!$B$6+1))-MONTH($C65)),(($D65="Monthly")+3*($D65="Quarterly")+12*($D65="Yearly")))=0)*(EDATE($C65,((YEAR((Paychecks!$B$6+1))-YEAR($C65))*12+MONTH((Paychecks!$B$6+1))-MONTH($C65)))&lt;(Paychecks!$B$6+1)))-IF(((YEAR(Paychecks!$A$6)-YEAR($C65))*12+MONTH(Paychecks!$A$6)-MONTH($C65))&lt;0,0,INT((((YEAR(Paychecks!$A$6)-YEAR($C65))*12+MONTH(Paychecks!$A$6)-MONTH($C65))-1)/(($D65="Monthly")+3*($D65="Quarterly")+12*($D65="Yearly")))+1+(MOD(((YEAR(Paychecks!$A$6)-YEAR($C65))*12+MONTH(Paychecks!$A$6)-MONTH($C65)),(($D65="Monthly")+3*($D65="Quarterly")+12*($D65="Yearly")))=0)*(EDATE($C65,((YEAR(Paychecks!$A$6)-YEAR($C65))*12+MONTH(Paychecks!$A$6)-MONTH($C65)))&lt;Paychecks!$A$6)),($C65&gt;=Paychecks!$A$6)*($C65&lt;=Paychecks!$B$6))))</f>
      </c>
      <c r="P65" s="14">
        <f>IF(OR($A65="",$C65=""),0,IF((7*($D65="Weekly")+14*($D65="Every 2 weeks"))&gt;0,MAX(0,-INT(($C65-(Paychecks!$B$7+1))/(7*($D65="Weekly")+14*($D65="Every 2 weeks")))-MAX(0,-INT(($C65-Paychecks!$A$7)/(7*($D65="Weekly")+14*($D65="Every 2 weeks"))))),IF((($D65="Monthly")+3*($D65="Quarterly")+12*($D65="Yearly"))&gt;0,IF(((YEAR((Paychecks!$B$7+1))-YEAR($C65))*12+MONTH((Paychecks!$B$7+1))-MONTH($C65))&lt;0,0,INT((((YEAR((Paychecks!$B$7+1))-YEAR($C65))*12+MONTH((Paychecks!$B$7+1))-MONTH($C65))-1)/(($D65="Monthly")+3*($D65="Quarterly")+12*($D65="Yearly")))+1+(MOD(((YEAR((Paychecks!$B$7+1))-YEAR($C65))*12+MONTH((Paychecks!$B$7+1))-MONTH($C65)),(($D65="Monthly")+3*($D65="Quarterly")+12*($D65="Yearly")))=0)*(EDATE($C65,((YEAR((Paychecks!$B$7+1))-YEAR($C65))*12+MONTH((Paychecks!$B$7+1))-MONTH($C65)))&lt;(Paychecks!$B$7+1)))-IF(((YEAR(Paychecks!$A$7)-YEAR($C65))*12+MONTH(Paychecks!$A$7)-MONTH($C65))&lt;0,0,INT((((YEAR(Paychecks!$A$7)-YEAR($C65))*12+MONTH(Paychecks!$A$7)-MONTH($C65))-1)/(($D65="Monthly")+3*($D65="Quarterly")+12*($D65="Yearly")))+1+(MOD(((YEAR(Paychecks!$A$7)-YEAR($C65))*12+MONTH(Paychecks!$A$7)-MONTH($C65)),(($D65="Monthly")+3*($D65="Quarterly")+12*($D65="Yearly")))=0)*(EDATE($C65,((YEAR(Paychecks!$A$7)-YEAR($C65))*12+MONTH(Paychecks!$A$7)-MONTH($C65)))&lt;Paychecks!$A$7)),($C65&gt;=Paychecks!$A$7)*($C65&lt;=Paychecks!$B$7))))</f>
      </c>
      <c r="Q65" s="14">
        <f>IF(OR($A65="",$C65=""),0,IF((7*($D65="Weekly")+14*($D65="Every 2 weeks"))&gt;0,MAX(0,-INT(($C65-(Paychecks!$B$8+1))/(7*($D65="Weekly")+14*($D65="Every 2 weeks")))-MAX(0,-INT(($C65-Paychecks!$A$8)/(7*($D65="Weekly")+14*($D65="Every 2 weeks"))))),IF((($D65="Monthly")+3*($D65="Quarterly")+12*($D65="Yearly"))&gt;0,IF(((YEAR((Paychecks!$B$8+1))-YEAR($C65))*12+MONTH((Paychecks!$B$8+1))-MONTH($C65))&lt;0,0,INT((((YEAR((Paychecks!$B$8+1))-YEAR($C65))*12+MONTH((Paychecks!$B$8+1))-MONTH($C65))-1)/(($D65="Monthly")+3*($D65="Quarterly")+12*($D65="Yearly")))+1+(MOD(((YEAR((Paychecks!$B$8+1))-YEAR($C65))*12+MONTH((Paychecks!$B$8+1))-MONTH($C65)),(($D65="Monthly")+3*($D65="Quarterly")+12*($D65="Yearly")))=0)*(EDATE($C65,((YEAR((Paychecks!$B$8+1))-YEAR($C65))*12+MONTH((Paychecks!$B$8+1))-MONTH($C65)))&lt;(Paychecks!$B$8+1)))-IF(((YEAR(Paychecks!$A$8)-YEAR($C65))*12+MONTH(Paychecks!$A$8)-MONTH($C65))&lt;0,0,INT((((YEAR(Paychecks!$A$8)-YEAR($C65))*12+MONTH(Paychecks!$A$8)-MONTH($C65))-1)/(($D65="Monthly")+3*($D65="Quarterly")+12*($D65="Yearly")))+1+(MOD(((YEAR(Paychecks!$A$8)-YEAR($C65))*12+MONTH(Paychecks!$A$8)-MONTH($C65)),(($D65="Monthly")+3*($D65="Quarterly")+12*($D65="Yearly")))=0)*(EDATE($C65,((YEAR(Paychecks!$A$8)-YEAR($C65))*12+MONTH(Paychecks!$A$8)-MONTH($C65)))&lt;Paychecks!$A$8)),($C65&gt;=Paychecks!$A$8)*($C65&lt;=Paychecks!$B$8))))</f>
      </c>
      <c r="R65" s="14">
        <f>IF(OR($A65="",$C65=""),0,IF((7*($D65="Weekly")+14*($D65="Every 2 weeks"))&gt;0,MAX(0,-INT(($C65-(Paychecks!$B$9+1))/(7*($D65="Weekly")+14*($D65="Every 2 weeks")))-MAX(0,-INT(($C65-Paychecks!$A$9)/(7*($D65="Weekly")+14*($D65="Every 2 weeks"))))),IF((($D65="Monthly")+3*($D65="Quarterly")+12*($D65="Yearly"))&gt;0,IF(((YEAR((Paychecks!$B$9+1))-YEAR($C65))*12+MONTH((Paychecks!$B$9+1))-MONTH($C65))&lt;0,0,INT((((YEAR((Paychecks!$B$9+1))-YEAR($C65))*12+MONTH((Paychecks!$B$9+1))-MONTH($C65))-1)/(($D65="Monthly")+3*($D65="Quarterly")+12*($D65="Yearly")))+1+(MOD(((YEAR((Paychecks!$B$9+1))-YEAR($C65))*12+MONTH((Paychecks!$B$9+1))-MONTH($C65)),(($D65="Monthly")+3*($D65="Quarterly")+12*($D65="Yearly")))=0)*(EDATE($C65,((YEAR((Paychecks!$B$9+1))-YEAR($C65))*12+MONTH((Paychecks!$B$9+1))-MONTH($C65)))&lt;(Paychecks!$B$9+1)))-IF(((YEAR(Paychecks!$A$9)-YEAR($C65))*12+MONTH(Paychecks!$A$9)-MONTH($C65))&lt;0,0,INT((((YEAR(Paychecks!$A$9)-YEAR($C65))*12+MONTH(Paychecks!$A$9)-MONTH($C65))-1)/(($D65="Monthly")+3*($D65="Quarterly")+12*($D65="Yearly")))+1+(MOD(((YEAR(Paychecks!$A$9)-YEAR($C65))*12+MONTH(Paychecks!$A$9)-MONTH($C65)),(($D65="Monthly")+3*($D65="Quarterly")+12*($D65="Yearly")))=0)*(EDATE($C65,((YEAR(Paychecks!$A$9)-YEAR($C65))*12+MONTH(Paychecks!$A$9)-MONTH($C65)))&lt;Paychecks!$A$9)),($C65&gt;=Paychecks!$A$9)*($C65&lt;=Paychecks!$B$9))))</f>
      </c>
    </row>
    <row r="66" spans="1:18" x14ac:dyDescent="0.25">
      <c r="A66" s="2"/>
      <c r="B66" s="11"/>
      <c r="C66" s="9"/>
      <c r="D66" s="2"/>
      <c r="E66" s="2"/>
      <c r="F66" s="2"/>
      <c r="G66" s="2">
        <f>IF(A66="","",IF(F66="Yes","Paid",IF(C66&lt;TODAY(),"Overdue",IF(C66-TODAY()&lt;=HeadsUp,"Due soon",IF(E66="Yes","Autopay","Upcoming")))))</f>
      </c>
      <c r="H66" s="2">
        <f>IF(OR(A66="",F66="Yes"),"",C66-TODAY())</f>
      </c>
      <c r="I66" s="9">
        <f>IF(OR(A66="",C66=""),"",IF(OR(C66&lt;Paychecks!$A$2,C66&gt;Paychecks!$B$9),"",INDEX(Paychecks!$A$2:$A$9,MATCH(C66,Paychecks!$A$2:$A$9,1))))</f>
      </c>
      <c r="J66" s="2"/>
      <c r="K66" s="14">
        <f>IF(OR($A66="",$C66=""),0,IF((7*($D66="Weekly")+14*($D66="Every 2 weeks"))&gt;0,MAX(0,-INT(($C66-(Paychecks!$B$2+1))/(7*($D66="Weekly")+14*($D66="Every 2 weeks")))-MAX(0,-INT(($C66-Paychecks!$A$2)/(7*($D66="Weekly")+14*($D66="Every 2 weeks"))))),IF((($D66="Monthly")+3*($D66="Quarterly")+12*($D66="Yearly"))&gt;0,IF(((YEAR((Paychecks!$B$2+1))-YEAR($C66))*12+MONTH((Paychecks!$B$2+1))-MONTH($C66))&lt;0,0,INT((((YEAR((Paychecks!$B$2+1))-YEAR($C66))*12+MONTH((Paychecks!$B$2+1))-MONTH($C66))-1)/(($D66="Monthly")+3*($D66="Quarterly")+12*($D66="Yearly")))+1+(MOD(((YEAR((Paychecks!$B$2+1))-YEAR($C66))*12+MONTH((Paychecks!$B$2+1))-MONTH($C66)),(($D66="Monthly")+3*($D66="Quarterly")+12*($D66="Yearly")))=0)*(EDATE($C66,((YEAR((Paychecks!$B$2+1))-YEAR($C66))*12+MONTH((Paychecks!$B$2+1))-MONTH($C66)))&lt;(Paychecks!$B$2+1)))-IF(((YEAR(Paychecks!$A$2)-YEAR($C66))*12+MONTH(Paychecks!$A$2)-MONTH($C66))&lt;0,0,INT((((YEAR(Paychecks!$A$2)-YEAR($C66))*12+MONTH(Paychecks!$A$2)-MONTH($C66))-1)/(($D66="Monthly")+3*($D66="Quarterly")+12*($D66="Yearly")))+1+(MOD(((YEAR(Paychecks!$A$2)-YEAR($C66))*12+MONTH(Paychecks!$A$2)-MONTH($C66)),(($D66="Monthly")+3*($D66="Quarterly")+12*($D66="Yearly")))=0)*(EDATE($C66,((YEAR(Paychecks!$A$2)-YEAR($C66))*12+MONTH(Paychecks!$A$2)-MONTH($C66)))&lt;Paychecks!$A$2)),($C66&gt;=Paychecks!$A$2)*($C66&lt;=Paychecks!$B$2))))</f>
      </c>
      <c r="L66" s="14">
        <f>IF(OR($A66="",$C66=""),0,IF((7*($D66="Weekly")+14*($D66="Every 2 weeks"))&gt;0,MAX(0,-INT(($C66-(Paychecks!$B$3+1))/(7*($D66="Weekly")+14*($D66="Every 2 weeks")))-MAX(0,-INT(($C66-Paychecks!$A$3)/(7*($D66="Weekly")+14*($D66="Every 2 weeks"))))),IF((($D66="Monthly")+3*($D66="Quarterly")+12*($D66="Yearly"))&gt;0,IF(((YEAR((Paychecks!$B$3+1))-YEAR($C66))*12+MONTH((Paychecks!$B$3+1))-MONTH($C66))&lt;0,0,INT((((YEAR((Paychecks!$B$3+1))-YEAR($C66))*12+MONTH((Paychecks!$B$3+1))-MONTH($C66))-1)/(($D66="Monthly")+3*($D66="Quarterly")+12*($D66="Yearly")))+1+(MOD(((YEAR((Paychecks!$B$3+1))-YEAR($C66))*12+MONTH((Paychecks!$B$3+1))-MONTH($C66)),(($D66="Monthly")+3*($D66="Quarterly")+12*($D66="Yearly")))=0)*(EDATE($C66,((YEAR((Paychecks!$B$3+1))-YEAR($C66))*12+MONTH((Paychecks!$B$3+1))-MONTH($C66)))&lt;(Paychecks!$B$3+1)))-IF(((YEAR(Paychecks!$A$3)-YEAR($C66))*12+MONTH(Paychecks!$A$3)-MONTH($C66))&lt;0,0,INT((((YEAR(Paychecks!$A$3)-YEAR($C66))*12+MONTH(Paychecks!$A$3)-MONTH($C66))-1)/(($D66="Monthly")+3*($D66="Quarterly")+12*($D66="Yearly")))+1+(MOD(((YEAR(Paychecks!$A$3)-YEAR($C66))*12+MONTH(Paychecks!$A$3)-MONTH($C66)),(($D66="Monthly")+3*($D66="Quarterly")+12*($D66="Yearly")))=0)*(EDATE($C66,((YEAR(Paychecks!$A$3)-YEAR($C66))*12+MONTH(Paychecks!$A$3)-MONTH($C66)))&lt;Paychecks!$A$3)),($C66&gt;=Paychecks!$A$3)*($C66&lt;=Paychecks!$B$3))))</f>
      </c>
      <c r="M66" s="14">
        <f>IF(OR($A66="",$C66=""),0,IF((7*($D66="Weekly")+14*($D66="Every 2 weeks"))&gt;0,MAX(0,-INT(($C66-(Paychecks!$B$4+1))/(7*($D66="Weekly")+14*($D66="Every 2 weeks")))-MAX(0,-INT(($C66-Paychecks!$A$4)/(7*($D66="Weekly")+14*($D66="Every 2 weeks"))))),IF((($D66="Monthly")+3*($D66="Quarterly")+12*($D66="Yearly"))&gt;0,IF(((YEAR((Paychecks!$B$4+1))-YEAR($C66))*12+MONTH((Paychecks!$B$4+1))-MONTH($C66))&lt;0,0,INT((((YEAR((Paychecks!$B$4+1))-YEAR($C66))*12+MONTH((Paychecks!$B$4+1))-MONTH($C66))-1)/(($D66="Monthly")+3*($D66="Quarterly")+12*($D66="Yearly")))+1+(MOD(((YEAR((Paychecks!$B$4+1))-YEAR($C66))*12+MONTH((Paychecks!$B$4+1))-MONTH($C66)),(($D66="Monthly")+3*($D66="Quarterly")+12*($D66="Yearly")))=0)*(EDATE($C66,((YEAR((Paychecks!$B$4+1))-YEAR($C66))*12+MONTH((Paychecks!$B$4+1))-MONTH($C66)))&lt;(Paychecks!$B$4+1)))-IF(((YEAR(Paychecks!$A$4)-YEAR($C66))*12+MONTH(Paychecks!$A$4)-MONTH($C66))&lt;0,0,INT((((YEAR(Paychecks!$A$4)-YEAR($C66))*12+MONTH(Paychecks!$A$4)-MONTH($C66))-1)/(($D66="Monthly")+3*($D66="Quarterly")+12*($D66="Yearly")))+1+(MOD(((YEAR(Paychecks!$A$4)-YEAR($C66))*12+MONTH(Paychecks!$A$4)-MONTH($C66)),(($D66="Monthly")+3*($D66="Quarterly")+12*($D66="Yearly")))=0)*(EDATE($C66,((YEAR(Paychecks!$A$4)-YEAR($C66))*12+MONTH(Paychecks!$A$4)-MONTH($C66)))&lt;Paychecks!$A$4)),($C66&gt;=Paychecks!$A$4)*($C66&lt;=Paychecks!$B$4))))</f>
      </c>
      <c r="N66" s="14">
        <f>IF(OR($A66="",$C66=""),0,IF((7*($D66="Weekly")+14*($D66="Every 2 weeks"))&gt;0,MAX(0,-INT(($C66-(Paychecks!$B$5+1))/(7*($D66="Weekly")+14*($D66="Every 2 weeks")))-MAX(0,-INT(($C66-Paychecks!$A$5)/(7*($D66="Weekly")+14*($D66="Every 2 weeks"))))),IF((($D66="Monthly")+3*($D66="Quarterly")+12*($D66="Yearly"))&gt;0,IF(((YEAR((Paychecks!$B$5+1))-YEAR($C66))*12+MONTH((Paychecks!$B$5+1))-MONTH($C66))&lt;0,0,INT((((YEAR((Paychecks!$B$5+1))-YEAR($C66))*12+MONTH((Paychecks!$B$5+1))-MONTH($C66))-1)/(($D66="Monthly")+3*($D66="Quarterly")+12*($D66="Yearly")))+1+(MOD(((YEAR((Paychecks!$B$5+1))-YEAR($C66))*12+MONTH((Paychecks!$B$5+1))-MONTH($C66)),(($D66="Monthly")+3*($D66="Quarterly")+12*($D66="Yearly")))=0)*(EDATE($C66,((YEAR((Paychecks!$B$5+1))-YEAR($C66))*12+MONTH((Paychecks!$B$5+1))-MONTH($C66)))&lt;(Paychecks!$B$5+1)))-IF(((YEAR(Paychecks!$A$5)-YEAR($C66))*12+MONTH(Paychecks!$A$5)-MONTH($C66))&lt;0,0,INT((((YEAR(Paychecks!$A$5)-YEAR($C66))*12+MONTH(Paychecks!$A$5)-MONTH($C66))-1)/(($D66="Monthly")+3*($D66="Quarterly")+12*($D66="Yearly")))+1+(MOD(((YEAR(Paychecks!$A$5)-YEAR($C66))*12+MONTH(Paychecks!$A$5)-MONTH($C66)),(($D66="Monthly")+3*($D66="Quarterly")+12*($D66="Yearly")))=0)*(EDATE($C66,((YEAR(Paychecks!$A$5)-YEAR($C66))*12+MONTH(Paychecks!$A$5)-MONTH($C66)))&lt;Paychecks!$A$5)),($C66&gt;=Paychecks!$A$5)*($C66&lt;=Paychecks!$B$5))))</f>
      </c>
      <c r="O66" s="14">
        <f>IF(OR($A66="",$C66=""),0,IF((7*($D66="Weekly")+14*($D66="Every 2 weeks"))&gt;0,MAX(0,-INT(($C66-(Paychecks!$B$6+1))/(7*($D66="Weekly")+14*($D66="Every 2 weeks")))-MAX(0,-INT(($C66-Paychecks!$A$6)/(7*($D66="Weekly")+14*($D66="Every 2 weeks"))))),IF((($D66="Monthly")+3*($D66="Quarterly")+12*($D66="Yearly"))&gt;0,IF(((YEAR((Paychecks!$B$6+1))-YEAR($C66))*12+MONTH((Paychecks!$B$6+1))-MONTH($C66))&lt;0,0,INT((((YEAR((Paychecks!$B$6+1))-YEAR($C66))*12+MONTH((Paychecks!$B$6+1))-MONTH($C66))-1)/(($D66="Monthly")+3*($D66="Quarterly")+12*($D66="Yearly")))+1+(MOD(((YEAR((Paychecks!$B$6+1))-YEAR($C66))*12+MONTH((Paychecks!$B$6+1))-MONTH($C66)),(($D66="Monthly")+3*($D66="Quarterly")+12*($D66="Yearly")))=0)*(EDATE($C66,((YEAR((Paychecks!$B$6+1))-YEAR($C66))*12+MONTH((Paychecks!$B$6+1))-MONTH($C66)))&lt;(Paychecks!$B$6+1)))-IF(((YEAR(Paychecks!$A$6)-YEAR($C66))*12+MONTH(Paychecks!$A$6)-MONTH($C66))&lt;0,0,INT((((YEAR(Paychecks!$A$6)-YEAR($C66))*12+MONTH(Paychecks!$A$6)-MONTH($C66))-1)/(($D66="Monthly")+3*($D66="Quarterly")+12*($D66="Yearly")))+1+(MOD(((YEAR(Paychecks!$A$6)-YEAR($C66))*12+MONTH(Paychecks!$A$6)-MONTH($C66)),(($D66="Monthly")+3*($D66="Quarterly")+12*($D66="Yearly")))=0)*(EDATE($C66,((YEAR(Paychecks!$A$6)-YEAR($C66))*12+MONTH(Paychecks!$A$6)-MONTH($C66)))&lt;Paychecks!$A$6)),($C66&gt;=Paychecks!$A$6)*($C66&lt;=Paychecks!$B$6))))</f>
      </c>
      <c r="P66" s="14">
        <f>IF(OR($A66="",$C66=""),0,IF((7*($D66="Weekly")+14*($D66="Every 2 weeks"))&gt;0,MAX(0,-INT(($C66-(Paychecks!$B$7+1))/(7*($D66="Weekly")+14*($D66="Every 2 weeks")))-MAX(0,-INT(($C66-Paychecks!$A$7)/(7*($D66="Weekly")+14*($D66="Every 2 weeks"))))),IF((($D66="Monthly")+3*($D66="Quarterly")+12*($D66="Yearly"))&gt;0,IF(((YEAR((Paychecks!$B$7+1))-YEAR($C66))*12+MONTH((Paychecks!$B$7+1))-MONTH($C66))&lt;0,0,INT((((YEAR((Paychecks!$B$7+1))-YEAR($C66))*12+MONTH((Paychecks!$B$7+1))-MONTH($C66))-1)/(($D66="Monthly")+3*($D66="Quarterly")+12*($D66="Yearly")))+1+(MOD(((YEAR((Paychecks!$B$7+1))-YEAR($C66))*12+MONTH((Paychecks!$B$7+1))-MONTH($C66)),(($D66="Monthly")+3*($D66="Quarterly")+12*($D66="Yearly")))=0)*(EDATE($C66,((YEAR((Paychecks!$B$7+1))-YEAR($C66))*12+MONTH((Paychecks!$B$7+1))-MONTH($C66)))&lt;(Paychecks!$B$7+1)))-IF(((YEAR(Paychecks!$A$7)-YEAR($C66))*12+MONTH(Paychecks!$A$7)-MONTH($C66))&lt;0,0,INT((((YEAR(Paychecks!$A$7)-YEAR($C66))*12+MONTH(Paychecks!$A$7)-MONTH($C66))-1)/(($D66="Monthly")+3*($D66="Quarterly")+12*($D66="Yearly")))+1+(MOD(((YEAR(Paychecks!$A$7)-YEAR($C66))*12+MONTH(Paychecks!$A$7)-MONTH($C66)),(($D66="Monthly")+3*($D66="Quarterly")+12*($D66="Yearly")))=0)*(EDATE($C66,((YEAR(Paychecks!$A$7)-YEAR($C66))*12+MONTH(Paychecks!$A$7)-MONTH($C66)))&lt;Paychecks!$A$7)),($C66&gt;=Paychecks!$A$7)*($C66&lt;=Paychecks!$B$7))))</f>
      </c>
      <c r="Q66" s="14">
        <f>IF(OR($A66="",$C66=""),0,IF((7*($D66="Weekly")+14*($D66="Every 2 weeks"))&gt;0,MAX(0,-INT(($C66-(Paychecks!$B$8+1))/(7*($D66="Weekly")+14*($D66="Every 2 weeks")))-MAX(0,-INT(($C66-Paychecks!$A$8)/(7*($D66="Weekly")+14*($D66="Every 2 weeks"))))),IF((($D66="Monthly")+3*($D66="Quarterly")+12*($D66="Yearly"))&gt;0,IF(((YEAR((Paychecks!$B$8+1))-YEAR($C66))*12+MONTH((Paychecks!$B$8+1))-MONTH($C66))&lt;0,0,INT((((YEAR((Paychecks!$B$8+1))-YEAR($C66))*12+MONTH((Paychecks!$B$8+1))-MONTH($C66))-1)/(($D66="Monthly")+3*($D66="Quarterly")+12*($D66="Yearly")))+1+(MOD(((YEAR((Paychecks!$B$8+1))-YEAR($C66))*12+MONTH((Paychecks!$B$8+1))-MONTH($C66)),(($D66="Monthly")+3*($D66="Quarterly")+12*($D66="Yearly")))=0)*(EDATE($C66,((YEAR((Paychecks!$B$8+1))-YEAR($C66))*12+MONTH((Paychecks!$B$8+1))-MONTH($C66)))&lt;(Paychecks!$B$8+1)))-IF(((YEAR(Paychecks!$A$8)-YEAR($C66))*12+MONTH(Paychecks!$A$8)-MONTH($C66))&lt;0,0,INT((((YEAR(Paychecks!$A$8)-YEAR($C66))*12+MONTH(Paychecks!$A$8)-MONTH($C66))-1)/(($D66="Monthly")+3*($D66="Quarterly")+12*($D66="Yearly")))+1+(MOD(((YEAR(Paychecks!$A$8)-YEAR($C66))*12+MONTH(Paychecks!$A$8)-MONTH($C66)),(($D66="Monthly")+3*($D66="Quarterly")+12*($D66="Yearly")))=0)*(EDATE($C66,((YEAR(Paychecks!$A$8)-YEAR($C66))*12+MONTH(Paychecks!$A$8)-MONTH($C66)))&lt;Paychecks!$A$8)),($C66&gt;=Paychecks!$A$8)*($C66&lt;=Paychecks!$B$8))))</f>
      </c>
      <c r="R66" s="14">
        <f>IF(OR($A66="",$C66=""),0,IF((7*($D66="Weekly")+14*($D66="Every 2 weeks"))&gt;0,MAX(0,-INT(($C66-(Paychecks!$B$9+1))/(7*($D66="Weekly")+14*($D66="Every 2 weeks")))-MAX(0,-INT(($C66-Paychecks!$A$9)/(7*($D66="Weekly")+14*($D66="Every 2 weeks"))))),IF((($D66="Monthly")+3*($D66="Quarterly")+12*($D66="Yearly"))&gt;0,IF(((YEAR((Paychecks!$B$9+1))-YEAR($C66))*12+MONTH((Paychecks!$B$9+1))-MONTH($C66))&lt;0,0,INT((((YEAR((Paychecks!$B$9+1))-YEAR($C66))*12+MONTH((Paychecks!$B$9+1))-MONTH($C66))-1)/(($D66="Monthly")+3*($D66="Quarterly")+12*($D66="Yearly")))+1+(MOD(((YEAR((Paychecks!$B$9+1))-YEAR($C66))*12+MONTH((Paychecks!$B$9+1))-MONTH($C66)),(($D66="Monthly")+3*($D66="Quarterly")+12*($D66="Yearly")))=0)*(EDATE($C66,((YEAR((Paychecks!$B$9+1))-YEAR($C66))*12+MONTH((Paychecks!$B$9+1))-MONTH($C66)))&lt;(Paychecks!$B$9+1)))-IF(((YEAR(Paychecks!$A$9)-YEAR($C66))*12+MONTH(Paychecks!$A$9)-MONTH($C66))&lt;0,0,INT((((YEAR(Paychecks!$A$9)-YEAR($C66))*12+MONTH(Paychecks!$A$9)-MONTH($C66))-1)/(($D66="Monthly")+3*($D66="Quarterly")+12*($D66="Yearly")))+1+(MOD(((YEAR(Paychecks!$A$9)-YEAR($C66))*12+MONTH(Paychecks!$A$9)-MONTH($C66)),(($D66="Monthly")+3*($D66="Quarterly")+12*($D66="Yearly")))=0)*(EDATE($C66,((YEAR(Paychecks!$A$9)-YEAR($C66))*12+MONTH(Paychecks!$A$9)-MONTH($C66)))&lt;Paychecks!$A$9)),($C66&gt;=Paychecks!$A$9)*($C66&lt;=Paychecks!$B$9))))</f>
      </c>
    </row>
    <row r="67" spans="1:18" x14ac:dyDescent="0.25">
      <c r="A67" s="2"/>
      <c r="B67" s="11"/>
      <c r="C67" s="9"/>
      <c r="D67" s="2"/>
      <c r="E67" s="2"/>
      <c r="F67" s="2"/>
      <c r="G67" s="2">
        <f>IF(A67="","",IF(F67="Yes","Paid",IF(C67&lt;TODAY(),"Overdue",IF(C67-TODAY()&lt;=HeadsUp,"Due soon",IF(E67="Yes","Autopay","Upcoming")))))</f>
      </c>
      <c r="H67" s="2">
        <f>IF(OR(A67="",F67="Yes"),"",C67-TODAY())</f>
      </c>
      <c r="I67" s="9">
        <f>IF(OR(A67="",C67=""),"",IF(OR(C67&lt;Paychecks!$A$2,C67&gt;Paychecks!$B$9),"",INDEX(Paychecks!$A$2:$A$9,MATCH(C67,Paychecks!$A$2:$A$9,1))))</f>
      </c>
      <c r="J67" s="2"/>
      <c r="K67" s="14">
        <f>IF(OR($A67="",$C67=""),0,IF((7*($D67="Weekly")+14*($D67="Every 2 weeks"))&gt;0,MAX(0,-INT(($C67-(Paychecks!$B$2+1))/(7*($D67="Weekly")+14*($D67="Every 2 weeks")))-MAX(0,-INT(($C67-Paychecks!$A$2)/(7*($D67="Weekly")+14*($D67="Every 2 weeks"))))),IF((($D67="Monthly")+3*($D67="Quarterly")+12*($D67="Yearly"))&gt;0,IF(((YEAR((Paychecks!$B$2+1))-YEAR($C67))*12+MONTH((Paychecks!$B$2+1))-MONTH($C67))&lt;0,0,INT((((YEAR((Paychecks!$B$2+1))-YEAR($C67))*12+MONTH((Paychecks!$B$2+1))-MONTH($C67))-1)/(($D67="Monthly")+3*($D67="Quarterly")+12*($D67="Yearly")))+1+(MOD(((YEAR((Paychecks!$B$2+1))-YEAR($C67))*12+MONTH((Paychecks!$B$2+1))-MONTH($C67)),(($D67="Monthly")+3*($D67="Quarterly")+12*($D67="Yearly")))=0)*(EDATE($C67,((YEAR((Paychecks!$B$2+1))-YEAR($C67))*12+MONTH((Paychecks!$B$2+1))-MONTH($C67)))&lt;(Paychecks!$B$2+1)))-IF(((YEAR(Paychecks!$A$2)-YEAR($C67))*12+MONTH(Paychecks!$A$2)-MONTH($C67))&lt;0,0,INT((((YEAR(Paychecks!$A$2)-YEAR($C67))*12+MONTH(Paychecks!$A$2)-MONTH($C67))-1)/(($D67="Monthly")+3*($D67="Quarterly")+12*($D67="Yearly")))+1+(MOD(((YEAR(Paychecks!$A$2)-YEAR($C67))*12+MONTH(Paychecks!$A$2)-MONTH($C67)),(($D67="Monthly")+3*($D67="Quarterly")+12*($D67="Yearly")))=0)*(EDATE($C67,((YEAR(Paychecks!$A$2)-YEAR($C67))*12+MONTH(Paychecks!$A$2)-MONTH($C67)))&lt;Paychecks!$A$2)),($C67&gt;=Paychecks!$A$2)*($C67&lt;=Paychecks!$B$2))))</f>
      </c>
      <c r="L67" s="14">
        <f>IF(OR($A67="",$C67=""),0,IF((7*($D67="Weekly")+14*($D67="Every 2 weeks"))&gt;0,MAX(0,-INT(($C67-(Paychecks!$B$3+1))/(7*($D67="Weekly")+14*($D67="Every 2 weeks")))-MAX(0,-INT(($C67-Paychecks!$A$3)/(7*($D67="Weekly")+14*($D67="Every 2 weeks"))))),IF((($D67="Monthly")+3*($D67="Quarterly")+12*($D67="Yearly"))&gt;0,IF(((YEAR((Paychecks!$B$3+1))-YEAR($C67))*12+MONTH((Paychecks!$B$3+1))-MONTH($C67))&lt;0,0,INT((((YEAR((Paychecks!$B$3+1))-YEAR($C67))*12+MONTH((Paychecks!$B$3+1))-MONTH($C67))-1)/(($D67="Monthly")+3*($D67="Quarterly")+12*($D67="Yearly")))+1+(MOD(((YEAR((Paychecks!$B$3+1))-YEAR($C67))*12+MONTH((Paychecks!$B$3+1))-MONTH($C67)),(($D67="Monthly")+3*($D67="Quarterly")+12*($D67="Yearly")))=0)*(EDATE($C67,((YEAR((Paychecks!$B$3+1))-YEAR($C67))*12+MONTH((Paychecks!$B$3+1))-MONTH($C67)))&lt;(Paychecks!$B$3+1)))-IF(((YEAR(Paychecks!$A$3)-YEAR($C67))*12+MONTH(Paychecks!$A$3)-MONTH($C67))&lt;0,0,INT((((YEAR(Paychecks!$A$3)-YEAR($C67))*12+MONTH(Paychecks!$A$3)-MONTH($C67))-1)/(($D67="Monthly")+3*($D67="Quarterly")+12*($D67="Yearly")))+1+(MOD(((YEAR(Paychecks!$A$3)-YEAR($C67))*12+MONTH(Paychecks!$A$3)-MONTH($C67)),(($D67="Monthly")+3*($D67="Quarterly")+12*($D67="Yearly")))=0)*(EDATE($C67,((YEAR(Paychecks!$A$3)-YEAR($C67))*12+MONTH(Paychecks!$A$3)-MONTH($C67)))&lt;Paychecks!$A$3)),($C67&gt;=Paychecks!$A$3)*($C67&lt;=Paychecks!$B$3))))</f>
      </c>
      <c r="M67" s="14">
        <f>IF(OR($A67="",$C67=""),0,IF((7*($D67="Weekly")+14*($D67="Every 2 weeks"))&gt;0,MAX(0,-INT(($C67-(Paychecks!$B$4+1))/(7*($D67="Weekly")+14*($D67="Every 2 weeks")))-MAX(0,-INT(($C67-Paychecks!$A$4)/(7*($D67="Weekly")+14*($D67="Every 2 weeks"))))),IF((($D67="Monthly")+3*($D67="Quarterly")+12*($D67="Yearly"))&gt;0,IF(((YEAR((Paychecks!$B$4+1))-YEAR($C67))*12+MONTH((Paychecks!$B$4+1))-MONTH($C67))&lt;0,0,INT((((YEAR((Paychecks!$B$4+1))-YEAR($C67))*12+MONTH((Paychecks!$B$4+1))-MONTH($C67))-1)/(($D67="Monthly")+3*($D67="Quarterly")+12*($D67="Yearly")))+1+(MOD(((YEAR((Paychecks!$B$4+1))-YEAR($C67))*12+MONTH((Paychecks!$B$4+1))-MONTH($C67)),(($D67="Monthly")+3*($D67="Quarterly")+12*($D67="Yearly")))=0)*(EDATE($C67,((YEAR((Paychecks!$B$4+1))-YEAR($C67))*12+MONTH((Paychecks!$B$4+1))-MONTH($C67)))&lt;(Paychecks!$B$4+1)))-IF(((YEAR(Paychecks!$A$4)-YEAR($C67))*12+MONTH(Paychecks!$A$4)-MONTH($C67))&lt;0,0,INT((((YEAR(Paychecks!$A$4)-YEAR($C67))*12+MONTH(Paychecks!$A$4)-MONTH($C67))-1)/(($D67="Monthly")+3*($D67="Quarterly")+12*($D67="Yearly")))+1+(MOD(((YEAR(Paychecks!$A$4)-YEAR($C67))*12+MONTH(Paychecks!$A$4)-MONTH($C67)),(($D67="Monthly")+3*($D67="Quarterly")+12*($D67="Yearly")))=0)*(EDATE($C67,((YEAR(Paychecks!$A$4)-YEAR($C67))*12+MONTH(Paychecks!$A$4)-MONTH($C67)))&lt;Paychecks!$A$4)),($C67&gt;=Paychecks!$A$4)*($C67&lt;=Paychecks!$B$4))))</f>
      </c>
      <c r="N67" s="14">
        <f>IF(OR($A67="",$C67=""),0,IF((7*($D67="Weekly")+14*($D67="Every 2 weeks"))&gt;0,MAX(0,-INT(($C67-(Paychecks!$B$5+1))/(7*($D67="Weekly")+14*($D67="Every 2 weeks")))-MAX(0,-INT(($C67-Paychecks!$A$5)/(7*($D67="Weekly")+14*($D67="Every 2 weeks"))))),IF((($D67="Monthly")+3*($D67="Quarterly")+12*($D67="Yearly"))&gt;0,IF(((YEAR((Paychecks!$B$5+1))-YEAR($C67))*12+MONTH((Paychecks!$B$5+1))-MONTH($C67))&lt;0,0,INT((((YEAR((Paychecks!$B$5+1))-YEAR($C67))*12+MONTH((Paychecks!$B$5+1))-MONTH($C67))-1)/(($D67="Monthly")+3*($D67="Quarterly")+12*($D67="Yearly")))+1+(MOD(((YEAR((Paychecks!$B$5+1))-YEAR($C67))*12+MONTH((Paychecks!$B$5+1))-MONTH($C67)),(($D67="Monthly")+3*($D67="Quarterly")+12*($D67="Yearly")))=0)*(EDATE($C67,((YEAR((Paychecks!$B$5+1))-YEAR($C67))*12+MONTH((Paychecks!$B$5+1))-MONTH($C67)))&lt;(Paychecks!$B$5+1)))-IF(((YEAR(Paychecks!$A$5)-YEAR($C67))*12+MONTH(Paychecks!$A$5)-MONTH($C67))&lt;0,0,INT((((YEAR(Paychecks!$A$5)-YEAR($C67))*12+MONTH(Paychecks!$A$5)-MONTH($C67))-1)/(($D67="Monthly")+3*($D67="Quarterly")+12*($D67="Yearly")))+1+(MOD(((YEAR(Paychecks!$A$5)-YEAR($C67))*12+MONTH(Paychecks!$A$5)-MONTH($C67)),(($D67="Monthly")+3*($D67="Quarterly")+12*($D67="Yearly")))=0)*(EDATE($C67,((YEAR(Paychecks!$A$5)-YEAR($C67))*12+MONTH(Paychecks!$A$5)-MONTH($C67)))&lt;Paychecks!$A$5)),($C67&gt;=Paychecks!$A$5)*($C67&lt;=Paychecks!$B$5))))</f>
      </c>
      <c r="O67" s="14">
        <f>IF(OR($A67="",$C67=""),0,IF((7*($D67="Weekly")+14*($D67="Every 2 weeks"))&gt;0,MAX(0,-INT(($C67-(Paychecks!$B$6+1))/(7*($D67="Weekly")+14*($D67="Every 2 weeks")))-MAX(0,-INT(($C67-Paychecks!$A$6)/(7*($D67="Weekly")+14*($D67="Every 2 weeks"))))),IF((($D67="Monthly")+3*($D67="Quarterly")+12*($D67="Yearly"))&gt;0,IF(((YEAR((Paychecks!$B$6+1))-YEAR($C67))*12+MONTH((Paychecks!$B$6+1))-MONTH($C67))&lt;0,0,INT((((YEAR((Paychecks!$B$6+1))-YEAR($C67))*12+MONTH((Paychecks!$B$6+1))-MONTH($C67))-1)/(($D67="Monthly")+3*($D67="Quarterly")+12*($D67="Yearly")))+1+(MOD(((YEAR((Paychecks!$B$6+1))-YEAR($C67))*12+MONTH((Paychecks!$B$6+1))-MONTH($C67)),(($D67="Monthly")+3*($D67="Quarterly")+12*($D67="Yearly")))=0)*(EDATE($C67,((YEAR((Paychecks!$B$6+1))-YEAR($C67))*12+MONTH((Paychecks!$B$6+1))-MONTH($C67)))&lt;(Paychecks!$B$6+1)))-IF(((YEAR(Paychecks!$A$6)-YEAR($C67))*12+MONTH(Paychecks!$A$6)-MONTH($C67))&lt;0,0,INT((((YEAR(Paychecks!$A$6)-YEAR($C67))*12+MONTH(Paychecks!$A$6)-MONTH($C67))-1)/(($D67="Monthly")+3*($D67="Quarterly")+12*($D67="Yearly")))+1+(MOD(((YEAR(Paychecks!$A$6)-YEAR($C67))*12+MONTH(Paychecks!$A$6)-MONTH($C67)),(($D67="Monthly")+3*($D67="Quarterly")+12*($D67="Yearly")))=0)*(EDATE($C67,((YEAR(Paychecks!$A$6)-YEAR($C67))*12+MONTH(Paychecks!$A$6)-MONTH($C67)))&lt;Paychecks!$A$6)),($C67&gt;=Paychecks!$A$6)*($C67&lt;=Paychecks!$B$6))))</f>
      </c>
      <c r="P67" s="14">
        <f>IF(OR($A67="",$C67=""),0,IF((7*($D67="Weekly")+14*($D67="Every 2 weeks"))&gt;0,MAX(0,-INT(($C67-(Paychecks!$B$7+1))/(7*($D67="Weekly")+14*($D67="Every 2 weeks")))-MAX(0,-INT(($C67-Paychecks!$A$7)/(7*($D67="Weekly")+14*($D67="Every 2 weeks"))))),IF((($D67="Monthly")+3*($D67="Quarterly")+12*($D67="Yearly"))&gt;0,IF(((YEAR((Paychecks!$B$7+1))-YEAR($C67))*12+MONTH((Paychecks!$B$7+1))-MONTH($C67))&lt;0,0,INT((((YEAR((Paychecks!$B$7+1))-YEAR($C67))*12+MONTH((Paychecks!$B$7+1))-MONTH($C67))-1)/(($D67="Monthly")+3*($D67="Quarterly")+12*($D67="Yearly")))+1+(MOD(((YEAR((Paychecks!$B$7+1))-YEAR($C67))*12+MONTH((Paychecks!$B$7+1))-MONTH($C67)),(($D67="Monthly")+3*($D67="Quarterly")+12*($D67="Yearly")))=0)*(EDATE($C67,((YEAR((Paychecks!$B$7+1))-YEAR($C67))*12+MONTH((Paychecks!$B$7+1))-MONTH($C67)))&lt;(Paychecks!$B$7+1)))-IF(((YEAR(Paychecks!$A$7)-YEAR($C67))*12+MONTH(Paychecks!$A$7)-MONTH($C67))&lt;0,0,INT((((YEAR(Paychecks!$A$7)-YEAR($C67))*12+MONTH(Paychecks!$A$7)-MONTH($C67))-1)/(($D67="Monthly")+3*($D67="Quarterly")+12*($D67="Yearly")))+1+(MOD(((YEAR(Paychecks!$A$7)-YEAR($C67))*12+MONTH(Paychecks!$A$7)-MONTH($C67)),(($D67="Monthly")+3*($D67="Quarterly")+12*($D67="Yearly")))=0)*(EDATE($C67,((YEAR(Paychecks!$A$7)-YEAR($C67))*12+MONTH(Paychecks!$A$7)-MONTH($C67)))&lt;Paychecks!$A$7)),($C67&gt;=Paychecks!$A$7)*($C67&lt;=Paychecks!$B$7))))</f>
      </c>
      <c r="Q67" s="14">
        <f>IF(OR($A67="",$C67=""),0,IF((7*($D67="Weekly")+14*($D67="Every 2 weeks"))&gt;0,MAX(0,-INT(($C67-(Paychecks!$B$8+1))/(7*($D67="Weekly")+14*($D67="Every 2 weeks")))-MAX(0,-INT(($C67-Paychecks!$A$8)/(7*($D67="Weekly")+14*($D67="Every 2 weeks"))))),IF((($D67="Monthly")+3*($D67="Quarterly")+12*($D67="Yearly"))&gt;0,IF(((YEAR((Paychecks!$B$8+1))-YEAR($C67))*12+MONTH((Paychecks!$B$8+1))-MONTH($C67))&lt;0,0,INT((((YEAR((Paychecks!$B$8+1))-YEAR($C67))*12+MONTH((Paychecks!$B$8+1))-MONTH($C67))-1)/(($D67="Monthly")+3*($D67="Quarterly")+12*($D67="Yearly")))+1+(MOD(((YEAR((Paychecks!$B$8+1))-YEAR($C67))*12+MONTH((Paychecks!$B$8+1))-MONTH($C67)),(($D67="Monthly")+3*($D67="Quarterly")+12*($D67="Yearly")))=0)*(EDATE($C67,((YEAR((Paychecks!$B$8+1))-YEAR($C67))*12+MONTH((Paychecks!$B$8+1))-MONTH($C67)))&lt;(Paychecks!$B$8+1)))-IF(((YEAR(Paychecks!$A$8)-YEAR($C67))*12+MONTH(Paychecks!$A$8)-MONTH($C67))&lt;0,0,INT((((YEAR(Paychecks!$A$8)-YEAR($C67))*12+MONTH(Paychecks!$A$8)-MONTH($C67))-1)/(($D67="Monthly")+3*($D67="Quarterly")+12*($D67="Yearly")))+1+(MOD(((YEAR(Paychecks!$A$8)-YEAR($C67))*12+MONTH(Paychecks!$A$8)-MONTH($C67)),(($D67="Monthly")+3*($D67="Quarterly")+12*($D67="Yearly")))=0)*(EDATE($C67,((YEAR(Paychecks!$A$8)-YEAR($C67))*12+MONTH(Paychecks!$A$8)-MONTH($C67)))&lt;Paychecks!$A$8)),($C67&gt;=Paychecks!$A$8)*($C67&lt;=Paychecks!$B$8))))</f>
      </c>
      <c r="R67" s="14">
        <f>IF(OR($A67="",$C67=""),0,IF((7*($D67="Weekly")+14*($D67="Every 2 weeks"))&gt;0,MAX(0,-INT(($C67-(Paychecks!$B$9+1))/(7*($D67="Weekly")+14*($D67="Every 2 weeks")))-MAX(0,-INT(($C67-Paychecks!$A$9)/(7*($D67="Weekly")+14*($D67="Every 2 weeks"))))),IF((($D67="Monthly")+3*($D67="Quarterly")+12*($D67="Yearly"))&gt;0,IF(((YEAR((Paychecks!$B$9+1))-YEAR($C67))*12+MONTH((Paychecks!$B$9+1))-MONTH($C67))&lt;0,0,INT((((YEAR((Paychecks!$B$9+1))-YEAR($C67))*12+MONTH((Paychecks!$B$9+1))-MONTH($C67))-1)/(($D67="Monthly")+3*($D67="Quarterly")+12*($D67="Yearly")))+1+(MOD(((YEAR((Paychecks!$B$9+1))-YEAR($C67))*12+MONTH((Paychecks!$B$9+1))-MONTH($C67)),(($D67="Monthly")+3*($D67="Quarterly")+12*($D67="Yearly")))=0)*(EDATE($C67,((YEAR((Paychecks!$B$9+1))-YEAR($C67))*12+MONTH((Paychecks!$B$9+1))-MONTH($C67)))&lt;(Paychecks!$B$9+1)))-IF(((YEAR(Paychecks!$A$9)-YEAR($C67))*12+MONTH(Paychecks!$A$9)-MONTH($C67))&lt;0,0,INT((((YEAR(Paychecks!$A$9)-YEAR($C67))*12+MONTH(Paychecks!$A$9)-MONTH($C67))-1)/(($D67="Monthly")+3*($D67="Quarterly")+12*($D67="Yearly")))+1+(MOD(((YEAR(Paychecks!$A$9)-YEAR($C67))*12+MONTH(Paychecks!$A$9)-MONTH($C67)),(($D67="Monthly")+3*($D67="Quarterly")+12*($D67="Yearly")))=0)*(EDATE($C67,((YEAR(Paychecks!$A$9)-YEAR($C67))*12+MONTH(Paychecks!$A$9)-MONTH($C67)))&lt;Paychecks!$A$9)),($C67&gt;=Paychecks!$A$9)*($C67&lt;=Paychecks!$B$9))))</f>
      </c>
    </row>
    <row r="68" spans="1:18" x14ac:dyDescent="0.25">
      <c r="A68" s="2"/>
      <c r="B68" s="11"/>
      <c r="C68" s="9"/>
      <c r="D68" s="2"/>
      <c r="E68" s="2"/>
      <c r="F68" s="2"/>
      <c r="G68" s="2">
        <f>IF(A68="","",IF(F68="Yes","Paid",IF(C68&lt;TODAY(),"Overdue",IF(C68-TODAY()&lt;=HeadsUp,"Due soon",IF(E68="Yes","Autopay","Upcoming")))))</f>
      </c>
      <c r="H68" s="2">
        <f>IF(OR(A68="",F68="Yes"),"",C68-TODAY())</f>
      </c>
      <c r="I68" s="9">
        <f>IF(OR(A68="",C68=""),"",IF(OR(C68&lt;Paychecks!$A$2,C68&gt;Paychecks!$B$9),"",INDEX(Paychecks!$A$2:$A$9,MATCH(C68,Paychecks!$A$2:$A$9,1))))</f>
      </c>
      <c r="J68" s="2"/>
      <c r="K68" s="14">
        <f>IF(OR($A68="",$C68=""),0,IF((7*($D68="Weekly")+14*($D68="Every 2 weeks"))&gt;0,MAX(0,-INT(($C68-(Paychecks!$B$2+1))/(7*($D68="Weekly")+14*($D68="Every 2 weeks")))-MAX(0,-INT(($C68-Paychecks!$A$2)/(7*($D68="Weekly")+14*($D68="Every 2 weeks"))))),IF((($D68="Monthly")+3*($D68="Quarterly")+12*($D68="Yearly"))&gt;0,IF(((YEAR((Paychecks!$B$2+1))-YEAR($C68))*12+MONTH((Paychecks!$B$2+1))-MONTH($C68))&lt;0,0,INT((((YEAR((Paychecks!$B$2+1))-YEAR($C68))*12+MONTH((Paychecks!$B$2+1))-MONTH($C68))-1)/(($D68="Monthly")+3*($D68="Quarterly")+12*($D68="Yearly")))+1+(MOD(((YEAR((Paychecks!$B$2+1))-YEAR($C68))*12+MONTH((Paychecks!$B$2+1))-MONTH($C68)),(($D68="Monthly")+3*($D68="Quarterly")+12*($D68="Yearly")))=0)*(EDATE($C68,((YEAR((Paychecks!$B$2+1))-YEAR($C68))*12+MONTH((Paychecks!$B$2+1))-MONTH($C68)))&lt;(Paychecks!$B$2+1)))-IF(((YEAR(Paychecks!$A$2)-YEAR($C68))*12+MONTH(Paychecks!$A$2)-MONTH($C68))&lt;0,0,INT((((YEAR(Paychecks!$A$2)-YEAR($C68))*12+MONTH(Paychecks!$A$2)-MONTH($C68))-1)/(($D68="Monthly")+3*($D68="Quarterly")+12*($D68="Yearly")))+1+(MOD(((YEAR(Paychecks!$A$2)-YEAR($C68))*12+MONTH(Paychecks!$A$2)-MONTH($C68)),(($D68="Monthly")+3*($D68="Quarterly")+12*($D68="Yearly")))=0)*(EDATE($C68,((YEAR(Paychecks!$A$2)-YEAR($C68))*12+MONTH(Paychecks!$A$2)-MONTH($C68)))&lt;Paychecks!$A$2)),($C68&gt;=Paychecks!$A$2)*($C68&lt;=Paychecks!$B$2))))</f>
      </c>
      <c r="L68" s="14">
        <f>IF(OR($A68="",$C68=""),0,IF((7*($D68="Weekly")+14*($D68="Every 2 weeks"))&gt;0,MAX(0,-INT(($C68-(Paychecks!$B$3+1))/(7*($D68="Weekly")+14*($D68="Every 2 weeks")))-MAX(0,-INT(($C68-Paychecks!$A$3)/(7*($D68="Weekly")+14*($D68="Every 2 weeks"))))),IF((($D68="Monthly")+3*($D68="Quarterly")+12*($D68="Yearly"))&gt;0,IF(((YEAR((Paychecks!$B$3+1))-YEAR($C68))*12+MONTH((Paychecks!$B$3+1))-MONTH($C68))&lt;0,0,INT((((YEAR((Paychecks!$B$3+1))-YEAR($C68))*12+MONTH((Paychecks!$B$3+1))-MONTH($C68))-1)/(($D68="Monthly")+3*($D68="Quarterly")+12*($D68="Yearly")))+1+(MOD(((YEAR((Paychecks!$B$3+1))-YEAR($C68))*12+MONTH((Paychecks!$B$3+1))-MONTH($C68)),(($D68="Monthly")+3*($D68="Quarterly")+12*($D68="Yearly")))=0)*(EDATE($C68,((YEAR((Paychecks!$B$3+1))-YEAR($C68))*12+MONTH((Paychecks!$B$3+1))-MONTH($C68)))&lt;(Paychecks!$B$3+1)))-IF(((YEAR(Paychecks!$A$3)-YEAR($C68))*12+MONTH(Paychecks!$A$3)-MONTH($C68))&lt;0,0,INT((((YEAR(Paychecks!$A$3)-YEAR($C68))*12+MONTH(Paychecks!$A$3)-MONTH($C68))-1)/(($D68="Monthly")+3*($D68="Quarterly")+12*($D68="Yearly")))+1+(MOD(((YEAR(Paychecks!$A$3)-YEAR($C68))*12+MONTH(Paychecks!$A$3)-MONTH($C68)),(($D68="Monthly")+3*($D68="Quarterly")+12*($D68="Yearly")))=0)*(EDATE($C68,((YEAR(Paychecks!$A$3)-YEAR($C68))*12+MONTH(Paychecks!$A$3)-MONTH($C68)))&lt;Paychecks!$A$3)),($C68&gt;=Paychecks!$A$3)*($C68&lt;=Paychecks!$B$3))))</f>
      </c>
      <c r="M68" s="14">
        <f>IF(OR($A68="",$C68=""),0,IF((7*($D68="Weekly")+14*($D68="Every 2 weeks"))&gt;0,MAX(0,-INT(($C68-(Paychecks!$B$4+1))/(7*($D68="Weekly")+14*($D68="Every 2 weeks")))-MAX(0,-INT(($C68-Paychecks!$A$4)/(7*($D68="Weekly")+14*($D68="Every 2 weeks"))))),IF((($D68="Monthly")+3*($D68="Quarterly")+12*($D68="Yearly"))&gt;0,IF(((YEAR((Paychecks!$B$4+1))-YEAR($C68))*12+MONTH((Paychecks!$B$4+1))-MONTH($C68))&lt;0,0,INT((((YEAR((Paychecks!$B$4+1))-YEAR($C68))*12+MONTH((Paychecks!$B$4+1))-MONTH($C68))-1)/(($D68="Monthly")+3*($D68="Quarterly")+12*($D68="Yearly")))+1+(MOD(((YEAR((Paychecks!$B$4+1))-YEAR($C68))*12+MONTH((Paychecks!$B$4+1))-MONTH($C68)),(($D68="Monthly")+3*($D68="Quarterly")+12*($D68="Yearly")))=0)*(EDATE($C68,((YEAR((Paychecks!$B$4+1))-YEAR($C68))*12+MONTH((Paychecks!$B$4+1))-MONTH($C68)))&lt;(Paychecks!$B$4+1)))-IF(((YEAR(Paychecks!$A$4)-YEAR($C68))*12+MONTH(Paychecks!$A$4)-MONTH($C68))&lt;0,0,INT((((YEAR(Paychecks!$A$4)-YEAR($C68))*12+MONTH(Paychecks!$A$4)-MONTH($C68))-1)/(($D68="Monthly")+3*($D68="Quarterly")+12*($D68="Yearly")))+1+(MOD(((YEAR(Paychecks!$A$4)-YEAR($C68))*12+MONTH(Paychecks!$A$4)-MONTH($C68)),(($D68="Monthly")+3*($D68="Quarterly")+12*($D68="Yearly")))=0)*(EDATE($C68,((YEAR(Paychecks!$A$4)-YEAR($C68))*12+MONTH(Paychecks!$A$4)-MONTH($C68)))&lt;Paychecks!$A$4)),($C68&gt;=Paychecks!$A$4)*($C68&lt;=Paychecks!$B$4))))</f>
      </c>
      <c r="N68" s="14">
        <f>IF(OR($A68="",$C68=""),0,IF((7*($D68="Weekly")+14*($D68="Every 2 weeks"))&gt;0,MAX(0,-INT(($C68-(Paychecks!$B$5+1))/(7*($D68="Weekly")+14*($D68="Every 2 weeks")))-MAX(0,-INT(($C68-Paychecks!$A$5)/(7*($D68="Weekly")+14*($D68="Every 2 weeks"))))),IF((($D68="Monthly")+3*($D68="Quarterly")+12*($D68="Yearly"))&gt;0,IF(((YEAR((Paychecks!$B$5+1))-YEAR($C68))*12+MONTH((Paychecks!$B$5+1))-MONTH($C68))&lt;0,0,INT((((YEAR((Paychecks!$B$5+1))-YEAR($C68))*12+MONTH((Paychecks!$B$5+1))-MONTH($C68))-1)/(($D68="Monthly")+3*($D68="Quarterly")+12*($D68="Yearly")))+1+(MOD(((YEAR((Paychecks!$B$5+1))-YEAR($C68))*12+MONTH((Paychecks!$B$5+1))-MONTH($C68)),(($D68="Monthly")+3*($D68="Quarterly")+12*($D68="Yearly")))=0)*(EDATE($C68,((YEAR((Paychecks!$B$5+1))-YEAR($C68))*12+MONTH((Paychecks!$B$5+1))-MONTH($C68)))&lt;(Paychecks!$B$5+1)))-IF(((YEAR(Paychecks!$A$5)-YEAR($C68))*12+MONTH(Paychecks!$A$5)-MONTH($C68))&lt;0,0,INT((((YEAR(Paychecks!$A$5)-YEAR($C68))*12+MONTH(Paychecks!$A$5)-MONTH($C68))-1)/(($D68="Monthly")+3*($D68="Quarterly")+12*($D68="Yearly")))+1+(MOD(((YEAR(Paychecks!$A$5)-YEAR($C68))*12+MONTH(Paychecks!$A$5)-MONTH($C68)),(($D68="Monthly")+3*($D68="Quarterly")+12*($D68="Yearly")))=0)*(EDATE($C68,((YEAR(Paychecks!$A$5)-YEAR($C68))*12+MONTH(Paychecks!$A$5)-MONTH($C68)))&lt;Paychecks!$A$5)),($C68&gt;=Paychecks!$A$5)*($C68&lt;=Paychecks!$B$5))))</f>
      </c>
      <c r="O68" s="14">
        <f>IF(OR($A68="",$C68=""),0,IF((7*($D68="Weekly")+14*($D68="Every 2 weeks"))&gt;0,MAX(0,-INT(($C68-(Paychecks!$B$6+1))/(7*($D68="Weekly")+14*($D68="Every 2 weeks")))-MAX(0,-INT(($C68-Paychecks!$A$6)/(7*($D68="Weekly")+14*($D68="Every 2 weeks"))))),IF((($D68="Monthly")+3*($D68="Quarterly")+12*($D68="Yearly"))&gt;0,IF(((YEAR((Paychecks!$B$6+1))-YEAR($C68))*12+MONTH((Paychecks!$B$6+1))-MONTH($C68))&lt;0,0,INT((((YEAR((Paychecks!$B$6+1))-YEAR($C68))*12+MONTH((Paychecks!$B$6+1))-MONTH($C68))-1)/(($D68="Monthly")+3*($D68="Quarterly")+12*($D68="Yearly")))+1+(MOD(((YEAR((Paychecks!$B$6+1))-YEAR($C68))*12+MONTH((Paychecks!$B$6+1))-MONTH($C68)),(($D68="Monthly")+3*($D68="Quarterly")+12*($D68="Yearly")))=0)*(EDATE($C68,((YEAR((Paychecks!$B$6+1))-YEAR($C68))*12+MONTH((Paychecks!$B$6+1))-MONTH($C68)))&lt;(Paychecks!$B$6+1)))-IF(((YEAR(Paychecks!$A$6)-YEAR($C68))*12+MONTH(Paychecks!$A$6)-MONTH($C68))&lt;0,0,INT((((YEAR(Paychecks!$A$6)-YEAR($C68))*12+MONTH(Paychecks!$A$6)-MONTH($C68))-1)/(($D68="Monthly")+3*($D68="Quarterly")+12*($D68="Yearly")))+1+(MOD(((YEAR(Paychecks!$A$6)-YEAR($C68))*12+MONTH(Paychecks!$A$6)-MONTH($C68)),(($D68="Monthly")+3*($D68="Quarterly")+12*($D68="Yearly")))=0)*(EDATE($C68,((YEAR(Paychecks!$A$6)-YEAR($C68))*12+MONTH(Paychecks!$A$6)-MONTH($C68)))&lt;Paychecks!$A$6)),($C68&gt;=Paychecks!$A$6)*($C68&lt;=Paychecks!$B$6))))</f>
      </c>
      <c r="P68" s="14">
        <f>IF(OR($A68="",$C68=""),0,IF((7*($D68="Weekly")+14*($D68="Every 2 weeks"))&gt;0,MAX(0,-INT(($C68-(Paychecks!$B$7+1))/(7*($D68="Weekly")+14*($D68="Every 2 weeks")))-MAX(0,-INT(($C68-Paychecks!$A$7)/(7*($D68="Weekly")+14*($D68="Every 2 weeks"))))),IF((($D68="Monthly")+3*($D68="Quarterly")+12*($D68="Yearly"))&gt;0,IF(((YEAR((Paychecks!$B$7+1))-YEAR($C68))*12+MONTH((Paychecks!$B$7+1))-MONTH($C68))&lt;0,0,INT((((YEAR((Paychecks!$B$7+1))-YEAR($C68))*12+MONTH((Paychecks!$B$7+1))-MONTH($C68))-1)/(($D68="Monthly")+3*($D68="Quarterly")+12*($D68="Yearly")))+1+(MOD(((YEAR((Paychecks!$B$7+1))-YEAR($C68))*12+MONTH((Paychecks!$B$7+1))-MONTH($C68)),(($D68="Monthly")+3*($D68="Quarterly")+12*($D68="Yearly")))=0)*(EDATE($C68,((YEAR((Paychecks!$B$7+1))-YEAR($C68))*12+MONTH((Paychecks!$B$7+1))-MONTH($C68)))&lt;(Paychecks!$B$7+1)))-IF(((YEAR(Paychecks!$A$7)-YEAR($C68))*12+MONTH(Paychecks!$A$7)-MONTH($C68))&lt;0,0,INT((((YEAR(Paychecks!$A$7)-YEAR($C68))*12+MONTH(Paychecks!$A$7)-MONTH($C68))-1)/(($D68="Monthly")+3*($D68="Quarterly")+12*($D68="Yearly")))+1+(MOD(((YEAR(Paychecks!$A$7)-YEAR($C68))*12+MONTH(Paychecks!$A$7)-MONTH($C68)),(($D68="Monthly")+3*($D68="Quarterly")+12*($D68="Yearly")))=0)*(EDATE($C68,((YEAR(Paychecks!$A$7)-YEAR($C68))*12+MONTH(Paychecks!$A$7)-MONTH($C68)))&lt;Paychecks!$A$7)),($C68&gt;=Paychecks!$A$7)*($C68&lt;=Paychecks!$B$7))))</f>
      </c>
      <c r="Q68" s="14">
        <f>IF(OR($A68="",$C68=""),0,IF((7*($D68="Weekly")+14*($D68="Every 2 weeks"))&gt;0,MAX(0,-INT(($C68-(Paychecks!$B$8+1))/(7*($D68="Weekly")+14*($D68="Every 2 weeks")))-MAX(0,-INT(($C68-Paychecks!$A$8)/(7*($D68="Weekly")+14*($D68="Every 2 weeks"))))),IF((($D68="Monthly")+3*($D68="Quarterly")+12*($D68="Yearly"))&gt;0,IF(((YEAR((Paychecks!$B$8+1))-YEAR($C68))*12+MONTH((Paychecks!$B$8+1))-MONTH($C68))&lt;0,0,INT((((YEAR((Paychecks!$B$8+1))-YEAR($C68))*12+MONTH((Paychecks!$B$8+1))-MONTH($C68))-1)/(($D68="Monthly")+3*($D68="Quarterly")+12*($D68="Yearly")))+1+(MOD(((YEAR((Paychecks!$B$8+1))-YEAR($C68))*12+MONTH((Paychecks!$B$8+1))-MONTH($C68)),(($D68="Monthly")+3*($D68="Quarterly")+12*($D68="Yearly")))=0)*(EDATE($C68,((YEAR((Paychecks!$B$8+1))-YEAR($C68))*12+MONTH((Paychecks!$B$8+1))-MONTH($C68)))&lt;(Paychecks!$B$8+1)))-IF(((YEAR(Paychecks!$A$8)-YEAR($C68))*12+MONTH(Paychecks!$A$8)-MONTH($C68))&lt;0,0,INT((((YEAR(Paychecks!$A$8)-YEAR($C68))*12+MONTH(Paychecks!$A$8)-MONTH($C68))-1)/(($D68="Monthly")+3*($D68="Quarterly")+12*($D68="Yearly")))+1+(MOD(((YEAR(Paychecks!$A$8)-YEAR($C68))*12+MONTH(Paychecks!$A$8)-MONTH($C68)),(($D68="Monthly")+3*($D68="Quarterly")+12*($D68="Yearly")))=0)*(EDATE($C68,((YEAR(Paychecks!$A$8)-YEAR($C68))*12+MONTH(Paychecks!$A$8)-MONTH($C68)))&lt;Paychecks!$A$8)),($C68&gt;=Paychecks!$A$8)*($C68&lt;=Paychecks!$B$8))))</f>
      </c>
      <c r="R68" s="14">
        <f>IF(OR($A68="",$C68=""),0,IF((7*($D68="Weekly")+14*($D68="Every 2 weeks"))&gt;0,MAX(0,-INT(($C68-(Paychecks!$B$9+1))/(7*($D68="Weekly")+14*($D68="Every 2 weeks")))-MAX(0,-INT(($C68-Paychecks!$A$9)/(7*($D68="Weekly")+14*($D68="Every 2 weeks"))))),IF((($D68="Monthly")+3*($D68="Quarterly")+12*($D68="Yearly"))&gt;0,IF(((YEAR((Paychecks!$B$9+1))-YEAR($C68))*12+MONTH((Paychecks!$B$9+1))-MONTH($C68))&lt;0,0,INT((((YEAR((Paychecks!$B$9+1))-YEAR($C68))*12+MONTH((Paychecks!$B$9+1))-MONTH($C68))-1)/(($D68="Monthly")+3*($D68="Quarterly")+12*($D68="Yearly")))+1+(MOD(((YEAR((Paychecks!$B$9+1))-YEAR($C68))*12+MONTH((Paychecks!$B$9+1))-MONTH($C68)),(($D68="Monthly")+3*($D68="Quarterly")+12*($D68="Yearly")))=0)*(EDATE($C68,((YEAR((Paychecks!$B$9+1))-YEAR($C68))*12+MONTH((Paychecks!$B$9+1))-MONTH($C68)))&lt;(Paychecks!$B$9+1)))-IF(((YEAR(Paychecks!$A$9)-YEAR($C68))*12+MONTH(Paychecks!$A$9)-MONTH($C68))&lt;0,0,INT((((YEAR(Paychecks!$A$9)-YEAR($C68))*12+MONTH(Paychecks!$A$9)-MONTH($C68))-1)/(($D68="Monthly")+3*($D68="Quarterly")+12*($D68="Yearly")))+1+(MOD(((YEAR(Paychecks!$A$9)-YEAR($C68))*12+MONTH(Paychecks!$A$9)-MONTH($C68)),(($D68="Monthly")+3*($D68="Quarterly")+12*($D68="Yearly")))=0)*(EDATE($C68,((YEAR(Paychecks!$A$9)-YEAR($C68))*12+MONTH(Paychecks!$A$9)-MONTH($C68)))&lt;Paychecks!$A$9)),($C68&gt;=Paychecks!$A$9)*($C68&lt;=Paychecks!$B$9))))</f>
      </c>
    </row>
    <row r="69" spans="1:18" x14ac:dyDescent="0.25">
      <c r="A69" s="2"/>
      <c r="B69" s="11"/>
      <c r="C69" s="9"/>
      <c r="D69" s="2"/>
      <c r="E69" s="2"/>
      <c r="F69" s="2"/>
      <c r="G69" s="2">
        <f>IF(A69="","",IF(F69="Yes","Paid",IF(C69&lt;TODAY(),"Overdue",IF(C69-TODAY()&lt;=HeadsUp,"Due soon",IF(E69="Yes","Autopay","Upcoming")))))</f>
      </c>
      <c r="H69" s="2">
        <f>IF(OR(A69="",F69="Yes"),"",C69-TODAY())</f>
      </c>
      <c r="I69" s="9">
        <f>IF(OR(A69="",C69=""),"",IF(OR(C69&lt;Paychecks!$A$2,C69&gt;Paychecks!$B$9),"",INDEX(Paychecks!$A$2:$A$9,MATCH(C69,Paychecks!$A$2:$A$9,1))))</f>
      </c>
      <c r="J69" s="2"/>
      <c r="K69" s="14">
        <f>IF(OR($A69="",$C69=""),0,IF((7*($D69="Weekly")+14*($D69="Every 2 weeks"))&gt;0,MAX(0,-INT(($C69-(Paychecks!$B$2+1))/(7*($D69="Weekly")+14*($D69="Every 2 weeks")))-MAX(0,-INT(($C69-Paychecks!$A$2)/(7*($D69="Weekly")+14*($D69="Every 2 weeks"))))),IF((($D69="Monthly")+3*($D69="Quarterly")+12*($D69="Yearly"))&gt;0,IF(((YEAR((Paychecks!$B$2+1))-YEAR($C69))*12+MONTH((Paychecks!$B$2+1))-MONTH($C69))&lt;0,0,INT((((YEAR((Paychecks!$B$2+1))-YEAR($C69))*12+MONTH((Paychecks!$B$2+1))-MONTH($C69))-1)/(($D69="Monthly")+3*($D69="Quarterly")+12*($D69="Yearly")))+1+(MOD(((YEAR((Paychecks!$B$2+1))-YEAR($C69))*12+MONTH((Paychecks!$B$2+1))-MONTH($C69)),(($D69="Monthly")+3*($D69="Quarterly")+12*($D69="Yearly")))=0)*(EDATE($C69,((YEAR((Paychecks!$B$2+1))-YEAR($C69))*12+MONTH((Paychecks!$B$2+1))-MONTH($C69)))&lt;(Paychecks!$B$2+1)))-IF(((YEAR(Paychecks!$A$2)-YEAR($C69))*12+MONTH(Paychecks!$A$2)-MONTH($C69))&lt;0,0,INT((((YEAR(Paychecks!$A$2)-YEAR($C69))*12+MONTH(Paychecks!$A$2)-MONTH($C69))-1)/(($D69="Monthly")+3*($D69="Quarterly")+12*($D69="Yearly")))+1+(MOD(((YEAR(Paychecks!$A$2)-YEAR($C69))*12+MONTH(Paychecks!$A$2)-MONTH($C69)),(($D69="Monthly")+3*($D69="Quarterly")+12*($D69="Yearly")))=0)*(EDATE($C69,((YEAR(Paychecks!$A$2)-YEAR($C69))*12+MONTH(Paychecks!$A$2)-MONTH($C69)))&lt;Paychecks!$A$2)),($C69&gt;=Paychecks!$A$2)*($C69&lt;=Paychecks!$B$2))))</f>
      </c>
      <c r="L69" s="14">
        <f>IF(OR($A69="",$C69=""),0,IF((7*($D69="Weekly")+14*($D69="Every 2 weeks"))&gt;0,MAX(0,-INT(($C69-(Paychecks!$B$3+1))/(7*($D69="Weekly")+14*($D69="Every 2 weeks")))-MAX(0,-INT(($C69-Paychecks!$A$3)/(7*($D69="Weekly")+14*($D69="Every 2 weeks"))))),IF((($D69="Monthly")+3*($D69="Quarterly")+12*($D69="Yearly"))&gt;0,IF(((YEAR((Paychecks!$B$3+1))-YEAR($C69))*12+MONTH((Paychecks!$B$3+1))-MONTH($C69))&lt;0,0,INT((((YEAR((Paychecks!$B$3+1))-YEAR($C69))*12+MONTH((Paychecks!$B$3+1))-MONTH($C69))-1)/(($D69="Monthly")+3*($D69="Quarterly")+12*($D69="Yearly")))+1+(MOD(((YEAR((Paychecks!$B$3+1))-YEAR($C69))*12+MONTH((Paychecks!$B$3+1))-MONTH($C69)),(($D69="Monthly")+3*($D69="Quarterly")+12*($D69="Yearly")))=0)*(EDATE($C69,((YEAR((Paychecks!$B$3+1))-YEAR($C69))*12+MONTH((Paychecks!$B$3+1))-MONTH($C69)))&lt;(Paychecks!$B$3+1)))-IF(((YEAR(Paychecks!$A$3)-YEAR($C69))*12+MONTH(Paychecks!$A$3)-MONTH($C69))&lt;0,0,INT((((YEAR(Paychecks!$A$3)-YEAR($C69))*12+MONTH(Paychecks!$A$3)-MONTH($C69))-1)/(($D69="Monthly")+3*($D69="Quarterly")+12*($D69="Yearly")))+1+(MOD(((YEAR(Paychecks!$A$3)-YEAR($C69))*12+MONTH(Paychecks!$A$3)-MONTH($C69)),(($D69="Monthly")+3*($D69="Quarterly")+12*($D69="Yearly")))=0)*(EDATE($C69,((YEAR(Paychecks!$A$3)-YEAR($C69))*12+MONTH(Paychecks!$A$3)-MONTH($C69)))&lt;Paychecks!$A$3)),($C69&gt;=Paychecks!$A$3)*($C69&lt;=Paychecks!$B$3))))</f>
      </c>
      <c r="M69" s="14">
        <f>IF(OR($A69="",$C69=""),0,IF((7*($D69="Weekly")+14*($D69="Every 2 weeks"))&gt;0,MAX(0,-INT(($C69-(Paychecks!$B$4+1))/(7*($D69="Weekly")+14*($D69="Every 2 weeks")))-MAX(0,-INT(($C69-Paychecks!$A$4)/(7*($D69="Weekly")+14*($D69="Every 2 weeks"))))),IF((($D69="Monthly")+3*($D69="Quarterly")+12*($D69="Yearly"))&gt;0,IF(((YEAR((Paychecks!$B$4+1))-YEAR($C69))*12+MONTH((Paychecks!$B$4+1))-MONTH($C69))&lt;0,0,INT((((YEAR((Paychecks!$B$4+1))-YEAR($C69))*12+MONTH((Paychecks!$B$4+1))-MONTH($C69))-1)/(($D69="Monthly")+3*($D69="Quarterly")+12*($D69="Yearly")))+1+(MOD(((YEAR((Paychecks!$B$4+1))-YEAR($C69))*12+MONTH((Paychecks!$B$4+1))-MONTH($C69)),(($D69="Monthly")+3*($D69="Quarterly")+12*($D69="Yearly")))=0)*(EDATE($C69,((YEAR((Paychecks!$B$4+1))-YEAR($C69))*12+MONTH((Paychecks!$B$4+1))-MONTH($C69)))&lt;(Paychecks!$B$4+1)))-IF(((YEAR(Paychecks!$A$4)-YEAR($C69))*12+MONTH(Paychecks!$A$4)-MONTH($C69))&lt;0,0,INT((((YEAR(Paychecks!$A$4)-YEAR($C69))*12+MONTH(Paychecks!$A$4)-MONTH($C69))-1)/(($D69="Monthly")+3*($D69="Quarterly")+12*($D69="Yearly")))+1+(MOD(((YEAR(Paychecks!$A$4)-YEAR($C69))*12+MONTH(Paychecks!$A$4)-MONTH($C69)),(($D69="Monthly")+3*($D69="Quarterly")+12*($D69="Yearly")))=0)*(EDATE($C69,((YEAR(Paychecks!$A$4)-YEAR($C69))*12+MONTH(Paychecks!$A$4)-MONTH($C69)))&lt;Paychecks!$A$4)),($C69&gt;=Paychecks!$A$4)*($C69&lt;=Paychecks!$B$4))))</f>
      </c>
      <c r="N69" s="14">
        <f>IF(OR($A69="",$C69=""),0,IF((7*($D69="Weekly")+14*($D69="Every 2 weeks"))&gt;0,MAX(0,-INT(($C69-(Paychecks!$B$5+1))/(7*($D69="Weekly")+14*($D69="Every 2 weeks")))-MAX(0,-INT(($C69-Paychecks!$A$5)/(7*($D69="Weekly")+14*($D69="Every 2 weeks"))))),IF((($D69="Monthly")+3*($D69="Quarterly")+12*($D69="Yearly"))&gt;0,IF(((YEAR((Paychecks!$B$5+1))-YEAR($C69))*12+MONTH((Paychecks!$B$5+1))-MONTH($C69))&lt;0,0,INT((((YEAR((Paychecks!$B$5+1))-YEAR($C69))*12+MONTH((Paychecks!$B$5+1))-MONTH($C69))-1)/(($D69="Monthly")+3*($D69="Quarterly")+12*($D69="Yearly")))+1+(MOD(((YEAR((Paychecks!$B$5+1))-YEAR($C69))*12+MONTH((Paychecks!$B$5+1))-MONTH($C69)),(($D69="Monthly")+3*($D69="Quarterly")+12*($D69="Yearly")))=0)*(EDATE($C69,((YEAR((Paychecks!$B$5+1))-YEAR($C69))*12+MONTH((Paychecks!$B$5+1))-MONTH($C69)))&lt;(Paychecks!$B$5+1)))-IF(((YEAR(Paychecks!$A$5)-YEAR($C69))*12+MONTH(Paychecks!$A$5)-MONTH($C69))&lt;0,0,INT((((YEAR(Paychecks!$A$5)-YEAR($C69))*12+MONTH(Paychecks!$A$5)-MONTH($C69))-1)/(($D69="Monthly")+3*($D69="Quarterly")+12*($D69="Yearly")))+1+(MOD(((YEAR(Paychecks!$A$5)-YEAR($C69))*12+MONTH(Paychecks!$A$5)-MONTH($C69)),(($D69="Monthly")+3*($D69="Quarterly")+12*($D69="Yearly")))=0)*(EDATE($C69,((YEAR(Paychecks!$A$5)-YEAR($C69))*12+MONTH(Paychecks!$A$5)-MONTH($C69)))&lt;Paychecks!$A$5)),($C69&gt;=Paychecks!$A$5)*($C69&lt;=Paychecks!$B$5))))</f>
      </c>
      <c r="O69" s="14">
        <f>IF(OR($A69="",$C69=""),0,IF((7*($D69="Weekly")+14*($D69="Every 2 weeks"))&gt;0,MAX(0,-INT(($C69-(Paychecks!$B$6+1))/(7*($D69="Weekly")+14*($D69="Every 2 weeks")))-MAX(0,-INT(($C69-Paychecks!$A$6)/(7*($D69="Weekly")+14*($D69="Every 2 weeks"))))),IF((($D69="Monthly")+3*($D69="Quarterly")+12*($D69="Yearly"))&gt;0,IF(((YEAR((Paychecks!$B$6+1))-YEAR($C69))*12+MONTH((Paychecks!$B$6+1))-MONTH($C69))&lt;0,0,INT((((YEAR((Paychecks!$B$6+1))-YEAR($C69))*12+MONTH((Paychecks!$B$6+1))-MONTH($C69))-1)/(($D69="Monthly")+3*($D69="Quarterly")+12*($D69="Yearly")))+1+(MOD(((YEAR((Paychecks!$B$6+1))-YEAR($C69))*12+MONTH((Paychecks!$B$6+1))-MONTH($C69)),(($D69="Monthly")+3*($D69="Quarterly")+12*($D69="Yearly")))=0)*(EDATE($C69,((YEAR((Paychecks!$B$6+1))-YEAR($C69))*12+MONTH((Paychecks!$B$6+1))-MONTH($C69)))&lt;(Paychecks!$B$6+1)))-IF(((YEAR(Paychecks!$A$6)-YEAR($C69))*12+MONTH(Paychecks!$A$6)-MONTH($C69))&lt;0,0,INT((((YEAR(Paychecks!$A$6)-YEAR($C69))*12+MONTH(Paychecks!$A$6)-MONTH($C69))-1)/(($D69="Monthly")+3*($D69="Quarterly")+12*($D69="Yearly")))+1+(MOD(((YEAR(Paychecks!$A$6)-YEAR($C69))*12+MONTH(Paychecks!$A$6)-MONTH($C69)),(($D69="Monthly")+3*($D69="Quarterly")+12*($D69="Yearly")))=0)*(EDATE($C69,((YEAR(Paychecks!$A$6)-YEAR($C69))*12+MONTH(Paychecks!$A$6)-MONTH($C69)))&lt;Paychecks!$A$6)),($C69&gt;=Paychecks!$A$6)*($C69&lt;=Paychecks!$B$6))))</f>
      </c>
      <c r="P69" s="14">
        <f>IF(OR($A69="",$C69=""),0,IF((7*($D69="Weekly")+14*($D69="Every 2 weeks"))&gt;0,MAX(0,-INT(($C69-(Paychecks!$B$7+1))/(7*($D69="Weekly")+14*($D69="Every 2 weeks")))-MAX(0,-INT(($C69-Paychecks!$A$7)/(7*($D69="Weekly")+14*($D69="Every 2 weeks"))))),IF((($D69="Monthly")+3*($D69="Quarterly")+12*($D69="Yearly"))&gt;0,IF(((YEAR((Paychecks!$B$7+1))-YEAR($C69))*12+MONTH((Paychecks!$B$7+1))-MONTH($C69))&lt;0,0,INT((((YEAR((Paychecks!$B$7+1))-YEAR($C69))*12+MONTH((Paychecks!$B$7+1))-MONTH($C69))-1)/(($D69="Monthly")+3*($D69="Quarterly")+12*($D69="Yearly")))+1+(MOD(((YEAR((Paychecks!$B$7+1))-YEAR($C69))*12+MONTH((Paychecks!$B$7+1))-MONTH($C69)),(($D69="Monthly")+3*($D69="Quarterly")+12*($D69="Yearly")))=0)*(EDATE($C69,((YEAR((Paychecks!$B$7+1))-YEAR($C69))*12+MONTH((Paychecks!$B$7+1))-MONTH($C69)))&lt;(Paychecks!$B$7+1)))-IF(((YEAR(Paychecks!$A$7)-YEAR($C69))*12+MONTH(Paychecks!$A$7)-MONTH($C69))&lt;0,0,INT((((YEAR(Paychecks!$A$7)-YEAR($C69))*12+MONTH(Paychecks!$A$7)-MONTH($C69))-1)/(($D69="Monthly")+3*($D69="Quarterly")+12*($D69="Yearly")))+1+(MOD(((YEAR(Paychecks!$A$7)-YEAR($C69))*12+MONTH(Paychecks!$A$7)-MONTH($C69)),(($D69="Monthly")+3*($D69="Quarterly")+12*($D69="Yearly")))=0)*(EDATE($C69,((YEAR(Paychecks!$A$7)-YEAR($C69))*12+MONTH(Paychecks!$A$7)-MONTH($C69)))&lt;Paychecks!$A$7)),($C69&gt;=Paychecks!$A$7)*($C69&lt;=Paychecks!$B$7))))</f>
      </c>
      <c r="Q69" s="14">
        <f>IF(OR($A69="",$C69=""),0,IF((7*($D69="Weekly")+14*($D69="Every 2 weeks"))&gt;0,MAX(0,-INT(($C69-(Paychecks!$B$8+1))/(7*($D69="Weekly")+14*($D69="Every 2 weeks")))-MAX(0,-INT(($C69-Paychecks!$A$8)/(7*($D69="Weekly")+14*($D69="Every 2 weeks"))))),IF((($D69="Monthly")+3*($D69="Quarterly")+12*($D69="Yearly"))&gt;0,IF(((YEAR((Paychecks!$B$8+1))-YEAR($C69))*12+MONTH((Paychecks!$B$8+1))-MONTH($C69))&lt;0,0,INT((((YEAR((Paychecks!$B$8+1))-YEAR($C69))*12+MONTH((Paychecks!$B$8+1))-MONTH($C69))-1)/(($D69="Monthly")+3*($D69="Quarterly")+12*($D69="Yearly")))+1+(MOD(((YEAR((Paychecks!$B$8+1))-YEAR($C69))*12+MONTH((Paychecks!$B$8+1))-MONTH($C69)),(($D69="Monthly")+3*($D69="Quarterly")+12*($D69="Yearly")))=0)*(EDATE($C69,((YEAR((Paychecks!$B$8+1))-YEAR($C69))*12+MONTH((Paychecks!$B$8+1))-MONTH($C69)))&lt;(Paychecks!$B$8+1)))-IF(((YEAR(Paychecks!$A$8)-YEAR($C69))*12+MONTH(Paychecks!$A$8)-MONTH($C69))&lt;0,0,INT((((YEAR(Paychecks!$A$8)-YEAR($C69))*12+MONTH(Paychecks!$A$8)-MONTH($C69))-1)/(($D69="Monthly")+3*($D69="Quarterly")+12*($D69="Yearly")))+1+(MOD(((YEAR(Paychecks!$A$8)-YEAR($C69))*12+MONTH(Paychecks!$A$8)-MONTH($C69)),(($D69="Monthly")+3*($D69="Quarterly")+12*($D69="Yearly")))=0)*(EDATE($C69,((YEAR(Paychecks!$A$8)-YEAR($C69))*12+MONTH(Paychecks!$A$8)-MONTH($C69)))&lt;Paychecks!$A$8)),($C69&gt;=Paychecks!$A$8)*($C69&lt;=Paychecks!$B$8))))</f>
      </c>
      <c r="R69" s="14">
        <f>IF(OR($A69="",$C69=""),0,IF((7*($D69="Weekly")+14*($D69="Every 2 weeks"))&gt;0,MAX(0,-INT(($C69-(Paychecks!$B$9+1))/(7*($D69="Weekly")+14*($D69="Every 2 weeks")))-MAX(0,-INT(($C69-Paychecks!$A$9)/(7*($D69="Weekly")+14*($D69="Every 2 weeks"))))),IF((($D69="Monthly")+3*($D69="Quarterly")+12*($D69="Yearly"))&gt;0,IF(((YEAR((Paychecks!$B$9+1))-YEAR($C69))*12+MONTH((Paychecks!$B$9+1))-MONTH($C69))&lt;0,0,INT((((YEAR((Paychecks!$B$9+1))-YEAR($C69))*12+MONTH((Paychecks!$B$9+1))-MONTH($C69))-1)/(($D69="Monthly")+3*($D69="Quarterly")+12*($D69="Yearly")))+1+(MOD(((YEAR((Paychecks!$B$9+1))-YEAR($C69))*12+MONTH((Paychecks!$B$9+1))-MONTH($C69)),(($D69="Monthly")+3*($D69="Quarterly")+12*($D69="Yearly")))=0)*(EDATE($C69,((YEAR((Paychecks!$B$9+1))-YEAR($C69))*12+MONTH((Paychecks!$B$9+1))-MONTH($C69)))&lt;(Paychecks!$B$9+1)))-IF(((YEAR(Paychecks!$A$9)-YEAR($C69))*12+MONTH(Paychecks!$A$9)-MONTH($C69))&lt;0,0,INT((((YEAR(Paychecks!$A$9)-YEAR($C69))*12+MONTH(Paychecks!$A$9)-MONTH($C69))-1)/(($D69="Monthly")+3*($D69="Quarterly")+12*($D69="Yearly")))+1+(MOD(((YEAR(Paychecks!$A$9)-YEAR($C69))*12+MONTH(Paychecks!$A$9)-MONTH($C69)),(($D69="Monthly")+3*($D69="Quarterly")+12*($D69="Yearly")))=0)*(EDATE($C69,((YEAR(Paychecks!$A$9)-YEAR($C69))*12+MONTH(Paychecks!$A$9)-MONTH($C69)))&lt;Paychecks!$A$9)),($C69&gt;=Paychecks!$A$9)*($C69&lt;=Paychecks!$B$9))))</f>
      </c>
    </row>
    <row r="70" spans="1:18" x14ac:dyDescent="0.25">
      <c r="A70" s="2"/>
      <c r="B70" s="11"/>
      <c r="C70" s="9"/>
      <c r="D70" s="2"/>
      <c r="E70" s="2"/>
      <c r="F70" s="2"/>
      <c r="G70" s="2">
        <f>IF(A70="","",IF(F70="Yes","Paid",IF(C70&lt;TODAY(),"Overdue",IF(C70-TODAY()&lt;=HeadsUp,"Due soon",IF(E70="Yes","Autopay","Upcoming")))))</f>
      </c>
      <c r="H70" s="2">
        <f>IF(OR(A70="",F70="Yes"),"",C70-TODAY())</f>
      </c>
      <c r="I70" s="9">
        <f>IF(OR(A70="",C70=""),"",IF(OR(C70&lt;Paychecks!$A$2,C70&gt;Paychecks!$B$9),"",INDEX(Paychecks!$A$2:$A$9,MATCH(C70,Paychecks!$A$2:$A$9,1))))</f>
      </c>
      <c r="J70" s="2"/>
      <c r="K70" s="14">
        <f>IF(OR($A70="",$C70=""),0,IF((7*($D70="Weekly")+14*($D70="Every 2 weeks"))&gt;0,MAX(0,-INT(($C70-(Paychecks!$B$2+1))/(7*($D70="Weekly")+14*($D70="Every 2 weeks")))-MAX(0,-INT(($C70-Paychecks!$A$2)/(7*($D70="Weekly")+14*($D70="Every 2 weeks"))))),IF((($D70="Monthly")+3*($D70="Quarterly")+12*($D70="Yearly"))&gt;0,IF(((YEAR((Paychecks!$B$2+1))-YEAR($C70))*12+MONTH((Paychecks!$B$2+1))-MONTH($C70))&lt;0,0,INT((((YEAR((Paychecks!$B$2+1))-YEAR($C70))*12+MONTH((Paychecks!$B$2+1))-MONTH($C70))-1)/(($D70="Monthly")+3*($D70="Quarterly")+12*($D70="Yearly")))+1+(MOD(((YEAR((Paychecks!$B$2+1))-YEAR($C70))*12+MONTH((Paychecks!$B$2+1))-MONTH($C70)),(($D70="Monthly")+3*($D70="Quarterly")+12*($D70="Yearly")))=0)*(EDATE($C70,((YEAR((Paychecks!$B$2+1))-YEAR($C70))*12+MONTH((Paychecks!$B$2+1))-MONTH($C70)))&lt;(Paychecks!$B$2+1)))-IF(((YEAR(Paychecks!$A$2)-YEAR($C70))*12+MONTH(Paychecks!$A$2)-MONTH($C70))&lt;0,0,INT((((YEAR(Paychecks!$A$2)-YEAR($C70))*12+MONTH(Paychecks!$A$2)-MONTH($C70))-1)/(($D70="Monthly")+3*($D70="Quarterly")+12*($D70="Yearly")))+1+(MOD(((YEAR(Paychecks!$A$2)-YEAR($C70))*12+MONTH(Paychecks!$A$2)-MONTH($C70)),(($D70="Monthly")+3*($D70="Quarterly")+12*($D70="Yearly")))=0)*(EDATE($C70,((YEAR(Paychecks!$A$2)-YEAR($C70))*12+MONTH(Paychecks!$A$2)-MONTH($C70)))&lt;Paychecks!$A$2)),($C70&gt;=Paychecks!$A$2)*($C70&lt;=Paychecks!$B$2))))</f>
      </c>
      <c r="L70" s="14">
        <f>IF(OR($A70="",$C70=""),0,IF((7*($D70="Weekly")+14*($D70="Every 2 weeks"))&gt;0,MAX(0,-INT(($C70-(Paychecks!$B$3+1))/(7*($D70="Weekly")+14*($D70="Every 2 weeks")))-MAX(0,-INT(($C70-Paychecks!$A$3)/(7*($D70="Weekly")+14*($D70="Every 2 weeks"))))),IF((($D70="Monthly")+3*($D70="Quarterly")+12*($D70="Yearly"))&gt;0,IF(((YEAR((Paychecks!$B$3+1))-YEAR($C70))*12+MONTH((Paychecks!$B$3+1))-MONTH($C70))&lt;0,0,INT((((YEAR((Paychecks!$B$3+1))-YEAR($C70))*12+MONTH((Paychecks!$B$3+1))-MONTH($C70))-1)/(($D70="Monthly")+3*($D70="Quarterly")+12*($D70="Yearly")))+1+(MOD(((YEAR((Paychecks!$B$3+1))-YEAR($C70))*12+MONTH((Paychecks!$B$3+1))-MONTH($C70)),(($D70="Monthly")+3*($D70="Quarterly")+12*($D70="Yearly")))=0)*(EDATE($C70,((YEAR((Paychecks!$B$3+1))-YEAR($C70))*12+MONTH((Paychecks!$B$3+1))-MONTH($C70)))&lt;(Paychecks!$B$3+1)))-IF(((YEAR(Paychecks!$A$3)-YEAR($C70))*12+MONTH(Paychecks!$A$3)-MONTH($C70))&lt;0,0,INT((((YEAR(Paychecks!$A$3)-YEAR($C70))*12+MONTH(Paychecks!$A$3)-MONTH($C70))-1)/(($D70="Monthly")+3*($D70="Quarterly")+12*($D70="Yearly")))+1+(MOD(((YEAR(Paychecks!$A$3)-YEAR($C70))*12+MONTH(Paychecks!$A$3)-MONTH($C70)),(($D70="Monthly")+3*($D70="Quarterly")+12*($D70="Yearly")))=0)*(EDATE($C70,((YEAR(Paychecks!$A$3)-YEAR($C70))*12+MONTH(Paychecks!$A$3)-MONTH($C70)))&lt;Paychecks!$A$3)),($C70&gt;=Paychecks!$A$3)*($C70&lt;=Paychecks!$B$3))))</f>
      </c>
      <c r="M70" s="14">
        <f>IF(OR($A70="",$C70=""),0,IF((7*($D70="Weekly")+14*($D70="Every 2 weeks"))&gt;0,MAX(0,-INT(($C70-(Paychecks!$B$4+1))/(7*($D70="Weekly")+14*($D70="Every 2 weeks")))-MAX(0,-INT(($C70-Paychecks!$A$4)/(7*($D70="Weekly")+14*($D70="Every 2 weeks"))))),IF((($D70="Monthly")+3*($D70="Quarterly")+12*($D70="Yearly"))&gt;0,IF(((YEAR((Paychecks!$B$4+1))-YEAR($C70))*12+MONTH((Paychecks!$B$4+1))-MONTH($C70))&lt;0,0,INT((((YEAR((Paychecks!$B$4+1))-YEAR($C70))*12+MONTH((Paychecks!$B$4+1))-MONTH($C70))-1)/(($D70="Monthly")+3*($D70="Quarterly")+12*($D70="Yearly")))+1+(MOD(((YEAR((Paychecks!$B$4+1))-YEAR($C70))*12+MONTH((Paychecks!$B$4+1))-MONTH($C70)),(($D70="Monthly")+3*($D70="Quarterly")+12*($D70="Yearly")))=0)*(EDATE($C70,((YEAR((Paychecks!$B$4+1))-YEAR($C70))*12+MONTH((Paychecks!$B$4+1))-MONTH($C70)))&lt;(Paychecks!$B$4+1)))-IF(((YEAR(Paychecks!$A$4)-YEAR($C70))*12+MONTH(Paychecks!$A$4)-MONTH($C70))&lt;0,0,INT((((YEAR(Paychecks!$A$4)-YEAR($C70))*12+MONTH(Paychecks!$A$4)-MONTH($C70))-1)/(($D70="Monthly")+3*($D70="Quarterly")+12*($D70="Yearly")))+1+(MOD(((YEAR(Paychecks!$A$4)-YEAR($C70))*12+MONTH(Paychecks!$A$4)-MONTH($C70)),(($D70="Monthly")+3*($D70="Quarterly")+12*($D70="Yearly")))=0)*(EDATE($C70,((YEAR(Paychecks!$A$4)-YEAR($C70))*12+MONTH(Paychecks!$A$4)-MONTH($C70)))&lt;Paychecks!$A$4)),($C70&gt;=Paychecks!$A$4)*($C70&lt;=Paychecks!$B$4))))</f>
      </c>
      <c r="N70" s="14">
        <f>IF(OR($A70="",$C70=""),0,IF((7*($D70="Weekly")+14*($D70="Every 2 weeks"))&gt;0,MAX(0,-INT(($C70-(Paychecks!$B$5+1))/(7*($D70="Weekly")+14*($D70="Every 2 weeks")))-MAX(0,-INT(($C70-Paychecks!$A$5)/(7*($D70="Weekly")+14*($D70="Every 2 weeks"))))),IF((($D70="Monthly")+3*($D70="Quarterly")+12*($D70="Yearly"))&gt;0,IF(((YEAR((Paychecks!$B$5+1))-YEAR($C70))*12+MONTH((Paychecks!$B$5+1))-MONTH($C70))&lt;0,0,INT((((YEAR((Paychecks!$B$5+1))-YEAR($C70))*12+MONTH((Paychecks!$B$5+1))-MONTH($C70))-1)/(($D70="Monthly")+3*($D70="Quarterly")+12*($D70="Yearly")))+1+(MOD(((YEAR((Paychecks!$B$5+1))-YEAR($C70))*12+MONTH((Paychecks!$B$5+1))-MONTH($C70)),(($D70="Monthly")+3*($D70="Quarterly")+12*($D70="Yearly")))=0)*(EDATE($C70,((YEAR((Paychecks!$B$5+1))-YEAR($C70))*12+MONTH((Paychecks!$B$5+1))-MONTH($C70)))&lt;(Paychecks!$B$5+1)))-IF(((YEAR(Paychecks!$A$5)-YEAR($C70))*12+MONTH(Paychecks!$A$5)-MONTH($C70))&lt;0,0,INT((((YEAR(Paychecks!$A$5)-YEAR($C70))*12+MONTH(Paychecks!$A$5)-MONTH($C70))-1)/(($D70="Monthly")+3*($D70="Quarterly")+12*($D70="Yearly")))+1+(MOD(((YEAR(Paychecks!$A$5)-YEAR($C70))*12+MONTH(Paychecks!$A$5)-MONTH($C70)),(($D70="Monthly")+3*($D70="Quarterly")+12*($D70="Yearly")))=0)*(EDATE($C70,((YEAR(Paychecks!$A$5)-YEAR($C70))*12+MONTH(Paychecks!$A$5)-MONTH($C70)))&lt;Paychecks!$A$5)),($C70&gt;=Paychecks!$A$5)*($C70&lt;=Paychecks!$B$5))))</f>
      </c>
      <c r="O70" s="14">
        <f>IF(OR($A70="",$C70=""),0,IF((7*($D70="Weekly")+14*($D70="Every 2 weeks"))&gt;0,MAX(0,-INT(($C70-(Paychecks!$B$6+1))/(7*($D70="Weekly")+14*($D70="Every 2 weeks")))-MAX(0,-INT(($C70-Paychecks!$A$6)/(7*($D70="Weekly")+14*($D70="Every 2 weeks"))))),IF((($D70="Monthly")+3*($D70="Quarterly")+12*($D70="Yearly"))&gt;0,IF(((YEAR((Paychecks!$B$6+1))-YEAR($C70))*12+MONTH((Paychecks!$B$6+1))-MONTH($C70))&lt;0,0,INT((((YEAR((Paychecks!$B$6+1))-YEAR($C70))*12+MONTH((Paychecks!$B$6+1))-MONTH($C70))-1)/(($D70="Monthly")+3*($D70="Quarterly")+12*($D70="Yearly")))+1+(MOD(((YEAR((Paychecks!$B$6+1))-YEAR($C70))*12+MONTH((Paychecks!$B$6+1))-MONTH($C70)),(($D70="Monthly")+3*($D70="Quarterly")+12*($D70="Yearly")))=0)*(EDATE($C70,((YEAR((Paychecks!$B$6+1))-YEAR($C70))*12+MONTH((Paychecks!$B$6+1))-MONTH($C70)))&lt;(Paychecks!$B$6+1)))-IF(((YEAR(Paychecks!$A$6)-YEAR($C70))*12+MONTH(Paychecks!$A$6)-MONTH($C70))&lt;0,0,INT((((YEAR(Paychecks!$A$6)-YEAR($C70))*12+MONTH(Paychecks!$A$6)-MONTH($C70))-1)/(($D70="Monthly")+3*($D70="Quarterly")+12*($D70="Yearly")))+1+(MOD(((YEAR(Paychecks!$A$6)-YEAR($C70))*12+MONTH(Paychecks!$A$6)-MONTH($C70)),(($D70="Monthly")+3*($D70="Quarterly")+12*($D70="Yearly")))=0)*(EDATE($C70,((YEAR(Paychecks!$A$6)-YEAR($C70))*12+MONTH(Paychecks!$A$6)-MONTH($C70)))&lt;Paychecks!$A$6)),($C70&gt;=Paychecks!$A$6)*($C70&lt;=Paychecks!$B$6))))</f>
      </c>
      <c r="P70" s="14">
        <f>IF(OR($A70="",$C70=""),0,IF((7*($D70="Weekly")+14*($D70="Every 2 weeks"))&gt;0,MAX(0,-INT(($C70-(Paychecks!$B$7+1))/(7*($D70="Weekly")+14*($D70="Every 2 weeks")))-MAX(0,-INT(($C70-Paychecks!$A$7)/(7*($D70="Weekly")+14*($D70="Every 2 weeks"))))),IF((($D70="Monthly")+3*($D70="Quarterly")+12*($D70="Yearly"))&gt;0,IF(((YEAR((Paychecks!$B$7+1))-YEAR($C70))*12+MONTH((Paychecks!$B$7+1))-MONTH($C70))&lt;0,0,INT((((YEAR((Paychecks!$B$7+1))-YEAR($C70))*12+MONTH((Paychecks!$B$7+1))-MONTH($C70))-1)/(($D70="Monthly")+3*($D70="Quarterly")+12*($D70="Yearly")))+1+(MOD(((YEAR((Paychecks!$B$7+1))-YEAR($C70))*12+MONTH((Paychecks!$B$7+1))-MONTH($C70)),(($D70="Monthly")+3*($D70="Quarterly")+12*($D70="Yearly")))=0)*(EDATE($C70,((YEAR((Paychecks!$B$7+1))-YEAR($C70))*12+MONTH((Paychecks!$B$7+1))-MONTH($C70)))&lt;(Paychecks!$B$7+1)))-IF(((YEAR(Paychecks!$A$7)-YEAR($C70))*12+MONTH(Paychecks!$A$7)-MONTH($C70))&lt;0,0,INT((((YEAR(Paychecks!$A$7)-YEAR($C70))*12+MONTH(Paychecks!$A$7)-MONTH($C70))-1)/(($D70="Monthly")+3*($D70="Quarterly")+12*($D70="Yearly")))+1+(MOD(((YEAR(Paychecks!$A$7)-YEAR($C70))*12+MONTH(Paychecks!$A$7)-MONTH($C70)),(($D70="Monthly")+3*($D70="Quarterly")+12*($D70="Yearly")))=0)*(EDATE($C70,((YEAR(Paychecks!$A$7)-YEAR($C70))*12+MONTH(Paychecks!$A$7)-MONTH($C70)))&lt;Paychecks!$A$7)),($C70&gt;=Paychecks!$A$7)*($C70&lt;=Paychecks!$B$7))))</f>
      </c>
      <c r="Q70" s="14">
        <f>IF(OR($A70="",$C70=""),0,IF((7*($D70="Weekly")+14*($D70="Every 2 weeks"))&gt;0,MAX(0,-INT(($C70-(Paychecks!$B$8+1))/(7*($D70="Weekly")+14*($D70="Every 2 weeks")))-MAX(0,-INT(($C70-Paychecks!$A$8)/(7*($D70="Weekly")+14*($D70="Every 2 weeks"))))),IF((($D70="Monthly")+3*($D70="Quarterly")+12*($D70="Yearly"))&gt;0,IF(((YEAR((Paychecks!$B$8+1))-YEAR($C70))*12+MONTH((Paychecks!$B$8+1))-MONTH($C70))&lt;0,0,INT((((YEAR((Paychecks!$B$8+1))-YEAR($C70))*12+MONTH((Paychecks!$B$8+1))-MONTH($C70))-1)/(($D70="Monthly")+3*($D70="Quarterly")+12*($D70="Yearly")))+1+(MOD(((YEAR((Paychecks!$B$8+1))-YEAR($C70))*12+MONTH((Paychecks!$B$8+1))-MONTH($C70)),(($D70="Monthly")+3*($D70="Quarterly")+12*($D70="Yearly")))=0)*(EDATE($C70,((YEAR((Paychecks!$B$8+1))-YEAR($C70))*12+MONTH((Paychecks!$B$8+1))-MONTH($C70)))&lt;(Paychecks!$B$8+1)))-IF(((YEAR(Paychecks!$A$8)-YEAR($C70))*12+MONTH(Paychecks!$A$8)-MONTH($C70))&lt;0,0,INT((((YEAR(Paychecks!$A$8)-YEAR($C70))*12+MONTH(Paychecks!$A$8)-MONTH($C70))-1)/(($D70="Monthly")+3*($D70="Quarterly")+12*($D70="Yearly")))+1+(MOD(((YEAR(Paychecks!$A$8)-YEAR($C70))*12+MONTH(Paychecks!$A$8)-MONTH($C70)),(($D70="Monthly")+3*($D70="Quarterly")+12*($D70="Yearly")))=0)*(EDATE($C70,((YEAR(Paychecks!$A$8)-YEAR($C70))*12+MONTH(Paychecks!$A$8)-MONTH($C70)))&lt;Paychecks!$A$8)),($C70&gt;=Paychecks!$A$8)*($C70&lt;=Paychecks!$B$8))))</f>
      </c>
      <c r="R70" s="14">
        <f>IF(OR($A70="",$C70=""),0,IF((7*($D70="Weekly")+14*($D70="Every 2 weeks"))&gt;0,MAX(0,-INT(($C70-(Paychecks!$B$9+1))/(7*($D70="Weekly")+14*($D70="Every 2 weeks")))-MAX(0,-INT(($C70-Paychecks!$A$9)/(7*($D70="Weekly")+14*($D70="Every 2 weeks"))))),IF((($D70="Monthly")+3*($D70="Quarterly")+12*($D70="Yearly"))&gt;0,IF(((YEAR((Paychecks!$B$9+1))-YEAR($C70))*12+MONTH((Paychecks!$B$9+1))-MONTH($C70))&lt;0,0,INT((((YEAR((Paychecks!$B$9+1))-YEAR($C70))*12+MONTH((Paychecks!$B$9+1))-MONTH($C70))-1)/(($D70="Monthly")+3*($D70="Quarterly")+12*($D70="Yearly")))+1+(MOD(((YEAR((Paychecks!$B$9+1))-YEAR($C70))*12+MONTH((Paychecks!$B$9+1))-MONTH($C70)),(($D70="Monthly")+3*($D70="Quarterly")+12*($D70="Yearly")))=0)*(EDATE($C70,((YEAR((Paychecks!$B$9+1))-YEAR($C70))*12+MONTH((Paychecks!$B$9+1))-MONTH($C70)))&lt;(Paychecks!$B$9+1)))-IF(((YEAR(Paychecks!$A$9)-YEAR($C70))*12+MONTH(Paychecks!$A$9)-MONTH($C70))&lt;0,0,INT((((YEAR(Paychecks!$A$9)-YEAR($C70))*12+MONTH(Paychecks!$A$9)-MONTH($C70))-1)/(($D70="Monthly")+3*($D70="Quarterly")+12*($D70="Yearly")))+1+(MOD(((YEAR(Paychecks!$A$9)-YEAR($C70))*12+MONTH(Paychecks!$A$9)-MONTH($C70)),(($D70="Monthly")+3*($D70="Quarterly")+12*($D70="Yearly")))=0)*(EDATE($C70,((YEAR(Paychecks!$A$9)-YEAR($C70))*12+MONTH(Paychecks!$A$9)-MONTH($C70)))&lt;Paychecks!$A$9)),($C70&gt;=Paychecks!$A$9)*($C70&lt;=Paychecks!$B$9))))</f>
      </c>
    </row>
    <row r="71" spans="1:18" x14ac:dyDescent="0.25">
      <c r="A71" s="2"/>
      <c r="B71" s="11"/>
      <c r="C71" s="9"/>
      <c r="D71" s="2"/>
      <c r="E71" s="2"/>
      <c r="F71" s="2"/>
      <c r="G71" s="2">
        <f>IF(A71="","",IF(F71="Yes","Paid",IF(C71&lt;TODAY(),"Overdue",IF(C71-TODAY()&lt;=HeadsUp,"Due soon",IF(E71="Yes","Autopay","Upcoming")))))</f>
      </c>
      <c r="H71" s="2">
        <f>IF(OR(A71="",F71="Yes"),"",C71-TODAY())</f>
      </c>
      <c r="I71" s="9">
        <f>IF(OR(A71="",C71=""),"",IF(OR(C71&lt;Paychecks!$A$2,C71&gt;Paychecks!$B$9),"",INDEX(Paychecks!$A$2:$A$9,MATCH(C71,Paychecks!$A$2:$A$9,1))))</f>
      </c>
      <c r="J71" s="2"/>
      <c r="K71" s="14">
        <f>IF(OR($A71="",$C71=""),0,IF((7*($D71="Weekly")+14*($D71="Every 2 weeks"))&gt;0,MAX(0,-INT(($C71-(Paychecks!$B$2+1))/(7*($D71="Weekly")+14*($D71="Every 2 weeks")))-MAX(0,-INT(($C71-Paychecks!$A$2)/(7*($D71="Weekly")+14*($D71="Every 2 weeks"))))),IF((($D71="Monthly")+3*($D71="Quarterly")+12*($D71="Yearly"))&gt;0,IF(((YEAR((Paychecks!$B$2+1))-YEAR($C71))*12+MONTH((Paychecks!$B$2+1))-MONTH($C71))&lt;0,0,INT((((YEAR((Paychecks!$B$2+1))-YEAR($C71))*12+MONTH((Paychecks!$B$2+1))-MONTH($C71))-1)/(($D71="Monthly")+3*($D71="Quarterly")+12*($D71="Yearly")))+1+(MOD(((YEAR((Paychecks!$B$2+1))-YEAR($C71))*12+MONTH((Paychecks!$B$2+1))-MONTH($C71)),(($D71="Monthly")+3*($D71="Quarterly")+12*($D71="Yearly")))=0)*(EDATE($C71,((YEAR((Paychecks!$B$2+1))-YEAR($C71))*12+MONTH((Paychecks!$B$2+1))-MONTH($C71)))&lt;(Paychecks!$B$2+1)))-IF(((YEAR(Paychecks!$A$2)-YEAR($C71))*12+MONTH(Paychecks!$A$2)-MONTH($C71))&lt;0,0,INT((((YEAR(Paychecks!$A$2)-YEAR($C71))*12+MONTH(Paychecks!$A$2)-MONTH($C71))-1)/(($D71="Monthly")+3*($D71="Quarterly")+12*($D71="Yearly")))+1+(MOD(((YEAR(Paychecks!$A$2)-YEAR($C71))*12+MONTH(Paychecks!$A$2)-MONTH($C71)),(($D71="Monthly")+3*($D71="Quarterly")+12*($D71="Yearly")))=0)*(EDATE($C71,((YEAR(Paychecks!$A$2)-YEAR($C71))*12+MONTH(Paychecks!$A$2)-MONTH($C71)))&lt;Paychecks!$A$2)),($C71&gt;=Paychecks!$A$2)*($C71&lt;=Paychecks!$B$2))))</f>
      </c>
      <c r="L71" s="14">
        <f>IF(OR($A71="",$C71=""),0,IF((7*($D71="Weekly")+14*($D71="Every 2 weeks"))&gt;0,MAX(0,-INT(($C71-(Paychecks!$B$3+1))/(7*($D71="Weekly")+14*($D71="Every 2 weeks")))-MAX(0,-INT(($C71-Paychecks!$A$3)/(7*($D71="Weekly")+14*($D71="Every 2 weeks"))))),IF((($D71="Monthly")+3*($D71="Quarterly")+12*($D71="Yearly"))&gt;0,IF(((YEAR((Paychecks!$B$3+1))-YEAR($C71))*12+MONTH((Paychecks!$B$3+1))-MONTH($C71))&lt;0,0,INT((((YEAR((Paychecks!$B$3+1))-YEAR($C71))*12+MONTH((Paychecks!$B$3+1))-MONTH($C71))-1)/(($D71="Monthly")+3*($D71="Quarterly")+12*($D71="Yearly")))+1+(MOD(((YEAR((Paychecks!$B$3+1))-YEAR($C71))*12+MONTH((Paychecks!$B$3+1))-MONTH($C71)),(($D71="Monthly")+3*($D71="Quarterly")+12*($D71="Yearly")))=0)*(EDATE($C71,((YEAR((Paychecks!$B$3+1))-YEAR($C71))*12+MONTH((Paychecks!$B$3+1))-MONTH($C71)))&lt;(Paychecks!$B$3+1)))-IF(((YEAR(Paychecks!$A$3)-YEAR($C71))*12+MONTH(Paychecks!$A$3)-MONTH($C71))&lt;0,0,INT((((YEAR(Paychecks!$A$3)-YEAR($C71))*12+MONTH(Paychecks!$A$3)-MONTH($C71))-1)/(($D71="Monthly")+3*($D71="Quarterly")+12*($D71="Yearly")))+1+(MOD(((YEAR(Paychecks!$A$3)-YEAR($C71))*12+MONTH(Paychecks!$A$3)-MONTH($C71)),(($D71="Monthly")+3*($D71="Quarterly")+12*($D71="Yearly")))=0)*(EDATE($C71,((YEAR(Paychecks!$A$3)-YEAR($C71))*12+MONTH(Paychecks!$A$3)-MONTH($C71)))&lt;Paychecks!$A$3)),($C71&gt;=Paychecks!$A$3)*($C71&lt;=Paychecks!$B$3))))</f>
      </c>
      <c r="M71" s="14">
        <f>IF(OR($A71="",$C71=""),0,IF((7*($D71="Weekly")+14*($D71="Every 2 weeks"))&gt;0,MAX(0,-INT(($C71-(Paychecks!$B$4+1))/(7*($D71="Weekly")+14*($D71="Every 2 weeks")))-MAX(0,-INT(($C71-Paychecks!$A$4)/(7*($D71="Weekly")+14*($D71="Every 2 weeks"))))),IF((($D71="Monthly")+3*($D71="Quarterly")+12*($D71="Yearly"))&gt;0,IF(((YEAR((Paychecks!$B$4+1))-YEAR($C71))*12+MONTH((Paychecks!$B$4+1))-MONTH($C71))&lt;0,0,INT((((YEAR((Paychecks!$B$4+1))-YEAR($C71))*12+MONTH((Paychecks!$B$4+1))-MONTH($C71))-1)/(($D71="Monthly")+3*($D71="Quarterly")+12*($D71="Yearly")))+1+(MOD(((YEAR((Paychecks!$B$4+1))-YEAR($C71))*12+MONTH((Paychecks!$B$4+1))-MONTH($C71)),(($D71="Monthly")+3*($D71="Quarterly")+12*($D71="Yearly")))=0)*(EDATE($C71,((YEAR((Paychecks!$B$4+1))-YEAR($C71))*12+MONTH((Paychecks!$B$4+1))-MONTH($C71)))&lt;(Paychecks!$B$4+1)))-IF(((YEAR(Paychecks!$A$4)-YEAR($C71))*12+MONTH(Paychecks!$A$4)-MONTH($C71))&lt;0,0,INT((((YEAR(Paychecks!$A$4)-YEAR($C71))*12+MONTH(Paychecks!$A$4)-MONTH($C71))-1)/(($D71="Monthly")+3*($D71="Quarterly")+12*($D71="Yearly")))+1+(MOD(((YEAR(Paychecks!$A$4)-YEAR($C71))*12+MONTH(Paychecks!$A$4)-MONTH($C71)),(($D71="Monthly")+3*($D71="Quarterly")+12*($D71="Yearly")))=0)*(EDATE($C71,((YEAR(Paychecks!$A$4)-YEAR($C71))*12+MONTH(Paychecks!$A$4)-MONTH($C71)))&lt;Paychecks!$A$4)),($C71&gt;=Paychecks!$A$4)*($C71&lt;=Paychecks!$B$4))))</f>
      </c>
      <c r="N71" s="14">
        <f>IF(OR($A71="",$C71=""),0,IF((7*($D71="Weekly")+14*($D71="Every 2 weeks"))&gt;0,MAX(0,-INT(($C71-(Paychecks!$B$5+1))/(7*($D71="Weekly")+14*($D71="Every 2 weeks")))-MAX(0,-INT(($C71-Paychecks!$A$5)/(7*($D71="Weekly")+14*($D71="Every 2 weeks"))))),IF((($D71="Monthly")+3*($D71="Quarterly")+12*($D71="Yearly"))&gt;0,IF(((YEAR((Paychecks!$B$5+1))-YEAR($C71))*12+MONTH((Paychecks!$B$5+1))-MONTH($C71))&lt;0,0,INT((((YEAR((Paychecks!$B$5+1))-YEAR($C71))*12+MONTH((Paychecks!$B$5+1))-MONTH($C71))-1)/(($D71="Monthly")+3*($D71="Quarterly")+12*($D71="Yearly")))+1+(MOD(((YEAR((Paychecks!$B$5+1))-YEAR($C71))*12+MONTH((Paychecks!$B$5+1))-MONTH($C71)),(($D71="Monthly")+3*($D71="Quarterly")+12*($D71="Yearly")))=0)*(EDATE($C71,((YEAR((Paychecks!$B$5+1))-YEAR($C71))*12+MONTH((Paychecks!$B$5+1))-MONTH($C71)))&lt;(Paychecks!$B$5+1)))-IF(((YEAR(Paychecks!$A$5)-YEAR($C71))*12+MONTH(Paychecks!$A$5)-MONTH($C71))&lt;0,0,INT((((YEAR(Paychecks!$A$5)-YEAR($C71))*12+MONTH(Paychecks!$A$5)-MONTH($C71))-1)/(($D71="Monthly")+3*($D71="Quarterly")+12*($D71="Yearly")))+1+(MOD(((YEAR(Paychecks!$A$5)-YEAR($C71))*12+MONTH(Paychecks!$A$5)-MONTH($C71)),(($D71="Monthly")+3*($D71="Quarterly")+12*($D71="Yearly")))=0)*(EDATE($C71,((YEAR(Paychecks!$A$5)-YEAR($C71))*12+MONTH(Paychecks!$A$5)-MONTH($C71)))&lt;Paychecks!$A$5)),($C71&gt;=Paychecks!$A$5)*($C71&lt;=Paychecks!$B$5))))</f>
      </c>
      <c r="O71" s="14">
        <f>IF(OR($A71="",$C71=""),0,IF((7*($D71="Weekly")+14*($D71="Every 2 weeks"))&gt;0,MAX(0,-INT(($C71-(Paychecks!$B$6+1))/(7*($D71="Weekly")+14*($D71="Every 2 weeks")))-MAX(0,-INT(($C71-Paychecks!$A$6)/(7*($D71="Weekly")+14*($D71="Every 2 weeks"))))),IF((($D71="Monthly")+3*($D71="Quarterly")+12*($D71="Yearly"))&gt;0,IF(((YEAR((Paychecks!$B$6+1))-YEAR($C71))*12+MONTH((Paychecks!$B$6+1))-MONTH($C71))&lt;0,0,INT((((YEAR((Paychecks!$B$6+1))-YEAR($C71))*12+MONTH((Paychecks!$B$6+1))-MONTH($C71))-1)/(($D71="Monthly")+3*($D71="Quarterly")+12*($D71="Yearly")))+1+(MOD(((YEAR((Paychecks!$B$6+1))-YEAR($C71))*12+MONTH((Paychecks!$B$6+1))-MONTH($C71)),(($D71="Monthly")+3*($D71="Quarterly")+12*($D71="Yearly")))=0)*(EDATE($C71,((YEAR((Paychecks!$B$6+1))-YEAR($C71))*12+MONTH((Paychecks!$B$6+1))-MONTH($C71)))&lt;(Paychecks!$B$6+1)))-IF(((YEAR(Paychecks!$A$6)-YEAR($C71))*12+MONTH(Paychecks!$A$6)-MONTH($C71))&lt;0,0,INT((((YEAR(Paychecks!$A$6)-YEAR($C71))*12+MONTH(Paychecks!$A$6)-MONTH($C71))-1)/(($D71="Monthly")+3*($D71="Quarterly")+12*($D71="Yearly")))+1+(MOD(((YEAR(Paychecks!$A$6)-YEAR($C71))*12+MONTH(Paychecks!$A$6)-MONTH($C71)),(($D71="Monthly")+3*($D71="Quarterly")+12*($D71="Yearly")))=0)*(EDATE($C71,((YEAR(Paychecks!$A$6)-YEAR($C71))*12+MONTH(Paychecks!$A$6)-MONTH($C71)))&lt;Paychecks!$A$6)),($C71&gt;=Paychecks!$A$6)*($C71&lt;=Paychecks!$B$6))))</f>
      </c>
      <c r="P71" s="14">
        <f>IF(OR($A71="",$C71=""),0,IF((7*($D71="Weekly")+14*($D71="Every 2 weeks"))&gt;0,MAX(0,-INT(($C71-(Paychecks!$B$7+1))/(7*($D71="Weekly")+14*($D71="Every 2 weeks")))-MAX(0,-INT(($C71-Paychecks!$A$7)/(7*($D71="Weekly")+14*($D71="Every 2 weeks"))))),IF((($D71="Monthly")+3*($D71="Quarterly")+12*($D71="Yearly"))&gt;0,IF(((YEAR((Paychecks!$B$7+1))-YEAR($C71))*12+MONTH((Paychecks!$B$7+1))-MONTH($C71))&lt;0,0,INT((((YEAR((Paychecks!$B$7+1))-YEAR($C71))*12+MONTH((Paychecks!$B$7+1))-MONTH($C71))-1)/(($D71="Monthly")+3*($D71="Quarterly")+12*($D71="Yearly")))+1+(MOD(((YEAR((Paychecks!$B$7+1))-YEAR($C71))*12+MONTH((Paychecks!$B$7+1))-MONTH($C71)),(($D71="Monthly")+3*($D71="Quarterly")+12*($D71="Yearly")))=0)*(EDATE($C71,((YEAR((Paychecks!$B$7+1))-YEAR($C71))*12+MONTH((Paychecks!$B$7+1))-MONTH($C71)))&lt;(Paychecks!$B$7+1)))-IF(((YEAR(Paychecks!$A$7)-YEAR($C71))*12+MONTH(Paychecks!$A$7)-MONTH($C71))&lt;0,0,INT((((YEAR(Paychecks!$A$7)-YEAR($C71))*12+MONTH(Paychecks!$A$7)-MONTH($C71))-1)/(($D71="Monthly")+3*($D71="Quarterly")+12*($D71="Yearly")))+1+(MOD(((YEAR(Paychecks!$A$7)-YEAR($C71))*12+MONTH(Paychecks!$A$7)-MONTH($C71)),(($D71="Monthly")+3*($D71="Quarterly")+12*($D71="Yearly")))=0)*(EDATE($C71,((YEAR(Paychecks!$A$7)-YEAR($C71))*12+MONTH(Paychecks!$A$7)-MONTH($C71)))&lt;Paychecks!$A$7)),($C71&gt;=Paychecks!$A$7)*($C71&lt;=Paychecks!$B$7))))</f>
      </c>
      <c r="Q71" s="14">
        <f>IF(OR($A71="",$C71=""),0,IF((7*($D71="Weekly")+14*($D71="Every 2 weeks"))&gt;0,MAX(0,-INT(($C71-(Paychecks!$B$8+1))/(7*($D71="Weekly")+14*($D71="Every 2 weeks")))-MAX(0,-INT(($C71-Paychecks!$A$8)/(7*($D71="Weekly")+14*($D71="Every 2 weeks"))))),IF((($D71="Monthly")+3*($D71="Quarterly")+12*($D71="Yearly"))&gt;0,IF(((YEAR((Paychecks!$B$8+1))-YEAR($C71))*12+MONTH((Paychecks!$B$8+1))-MONTH($C71))&lt;0,0,INT((((YEAR((Paychecks!$B$8+1))-YEAR($C71))*12+MONTH((Paychecks!$B$8+1))-MONTH($C71))-1)/(($D71="Monthly")+3*($D71="Quarterly")+12*($D71="Yearly")))+1+(MOD(((YEAR((Paychecks!$B$8+1))-YEAR($C71))*12+MONTH((Paychecks!$B$8+1))-MONTH($C71)),(($D71="Monthly")+3*($D71="Quarterly")+12*($D71="Yearly")))=0)*(EDATE($C71,((YEAR((Paychecks!$B$8+1))-YEAR($C71))*12+MONTH((Paychecks!$B$8+1))-MONTH($C71)))&lt;(Paychecks!$B$8+1)))-IF(((YEAR(Paychecks!$A$8)-YEAR($C71))*12+MONTH(Paychecks!$A$8)-MONTH($C71))&lt;0,0,INT((((YEAR(Paychecks!$A$8)-YEAR($C71))*12+MONTH(Paychecks!$A$8)-MONTH($C71))-1)/(($D71="Monthly")+3*($D71="Quarterly")+12*($D71="Yearly")))+1+(MOD(((YEAR(Paychecks!$A$8)-YEAR($C71))*12+MONTH(Paychecks!$A$8)-MONTH($C71)),(($D71="Monthly")+3*($D71="Quarterly")+12*($D71="Yearly")))=0)*(EDATE($C71,((YEAR(Paychecks!$A$8)-YEAR($C71))*12+MONTH(Paychecks!$A$8)-MONTH($C71)))&lt;Paychecks!$A$8)),($C71&gt;=Paychecks!$A$8)*($C71&lt;=Paychecks!$B$8))))</f>
      </c>
      <c r="R71" s="14">
        <f>IF(OR($A71="",$C71=""),0,IF((7*($D71="Weekly")+14*($D71="Every 2 weeks"))&gt;0,MAX(0,-INT(($C71-(Paychecks!$B$9+1))/(7*($D71="Weekly")+14*($D71="Every 2 weeks")))-MAX(0,-INT(($C71-Paychecks!$A$9)/(7*($D71="Weekly")+14*($D71="Every 2 weeks"))))),IF((($D71="Monthly")+3*($D71="Quarterly")+12*($D71="Yearly"))&gt;0,IF(((YEAR((Paychecks!$B$9+1))-YEAR($C71))*12+MONTH((Paychecks!$B$9+1))-MONTH($C71))&lt;0,0,INT((((YEAR((Paychecks!$B$9+1))-YEAR($C71))*12+MONTH((Paychecks!$B$9+1))-MONTH($C71))-1)/(($D71="Monthly")+3*($D71="Quarterly")+12*($D71="Yearly")))+1+(MOD(((YEAR((Paychecks!$B$9+1))-YEAR($C71))*12+MONTH((Paychecks!$B$9+1))-MONTH($C71)),(($D71="Monthly")+3*($D71="Quarterly")+12*($D71="Yearly")))=0)*(EDATE($C71,((YEAR((Paychecks!$B$9+1))-YEAR($C71))*12+MONTH((Paychecks!$B$9+1))-MONTH($C71)))&lt;(Paychecks!$B$9+1)))-IF(((YEAR(Paychecks!$A$9)-YEAR($C71))*12+MONTH(Paychecks!$A$9)-MONTH($C71))&lt;0,0,INT((((YEAR(Paychecks!$A$9)-YEAR($C71))*12+MONTH(Paychecks!$A$9)-MONTH($C71))-1)/(($D71="Monthly")+3*($D71="Quarterly")+12*($D71="Yearly")))+1+(MOD(((YEAR(Paychecks!$A$9)-YEAR($C71))*12+MONTH(Paychecks!$A$9)-MONTH($C71)),(($D71="Monthly")+3*($D71="Quarterly")+12*($D71="Yearly")))=0)*(EDATE($C71,((YEAR(Paychecks!$A$9)-YEAR($C71))*12+MONTH(Paychecks!$A$9)-MONTH($C71)))&lt;Paychecks!$A$9)),($C71&gt;=Paychecks!$A$9)*($C71&lt;=Paychecks!$B$9))))</f>
      </c>
    </row>
    <row r="72" spans="1:18" x14ac:dyDescent="0.25">
      <c r="A72" s="2"/>
      <c r="B72" s="11"/>
      <c r="C72" s="9"/>
      <c r="D72" s="2"/>
      <c r="E72" s="2"/>
      <c r="F72" s="2"/>
      <c r="G72" s="2">
        <f>IF(A72="","",IF(F72="Yes","Paid",IF(C72&lt;TODAY(),"Overdue",IF(C72-TODAY()&lt;=HeadsUp,"Due soon",IF(E72="Yes","Autopay","Upcoming")))))</f>
      </c>
      <c r="H72" s="2">
        <f>IF(OR(A72="",F72="Yes"),"",C72-TODAY())</f>
      </c>
      <c r="I72" s="9">
        <f>IF(OR(A72="",C72=""),"",IF(OR(C72&lt;Paychecks!$A$2,C72&gt;Paychecks!$B$9),"",INDEX(Paychecks!$A$2:$A$9,MATCH(C72,Paychecks!$A$2:$A$9,1))))</f>
      </c>
      <c r="J72" s="2"/>
      <c r="K72" s="14">
        <f>IF(OR($A72="",$C72=""),0,IF((7*($D72="Weekly")+14*($D72="Every 2 weeks"))&gt;0,MAX(0,-INT(($C72-(Paychecks!$B$2+1))/(7*($D72="Weekly")+14*($D72="Every 2 weeks")))-MAX(0,-INT(($C72-Paychecks!$A$2)/(7*($D72="Weekly")+14*($D72="Every 2 weeks"))))),IF((($D72="Monthly")+3*($D72="Quarterly")+12*($D72="Yearly"))&gt;0,IF(((YEAR((Paychecks!$B$2+1))-YEAR($C72))*12+MONTH((Paychecks!$B$2+1))-MONTH($C72))&lt;0,0,INT((((YEAR((Paychecks!$B$2+1))-YEAR($C72))*12+MONTH((Paychecks!$B$2+1))-MONTH($C72))-1)/(($D72="Monthly")+3*($D72="Quarterly")+12*($D72="Yearly")))+1+(MOD(((YEAR((Paychecks!$B$2+1))-YEAR($C72))*12+MONTH((Paychecks!$B$2+1))-MONTH($C72)),(($D72="Monthly")+3*($D72="Quarterly")+12*($D72="Yearly")))=0)*(EDATE($C72,((YEAR((Paychecks!$B$2+1))-YEAR($C72))*12+MONTH((Paychecks!$B$2+1))-MONTH($C72)))&lt;(Paychecks!$B$2+1)))-IF(((YEAR(Paychecks!$A$2)-YEAR($C72))*12+MONTH(Paychecks!$A$2)-MONTH($C72))&lt;0,0,INT((((YEAR(Paychecks!$A$2)-YEAR($C72))*12+MONTH(Paychecks!$A$2)-MONTH($C72))-1)/(($D72="Monthly")+3*($D72="Quarterly")+12*($D72="Yearly")))+1+(MOD(((YEAR(Paychecks!$A$2)-YEAR($C72))*12+MONTH(Paychecks!$A$2)-MONTH($C72)),(($D72="Monthly")+3*($D72="Quarterly")+12*($D72="Yearly")))=0)*(EDATE($C72,((YEAR(Paychecks!$A$2)-YEAR($C72))*12+MONTH(Paychecks!$A$2)-MONTH($C72)))&lt;Paychecks!$A$2)),($C72&gt;=Paychecks!$A$2)*($C72&lt;=Paychecks!$B$2))))</f>
      </c>
      <c r="L72" s="14">
        <f>IF(OR($A72="",$C72=""),0,IF((7*($D72="Weekly")+14*($D72="Every 2 weeks"))&gt;0,MAX(0,-INT(($C72-(Paychecks!$B$3+1))/(7*($D72="Weekly")+14*($D72="Every 2 weeks")))-MAX(0,-INT(($C72-Paychecks!$A$3)/(7*($D72="Weekly")+14*($D72="Every 2 weeks"))))),IF((($D72="Monthly")+3*($D72="Quarterly")+12*($D72="Yearly"))&gt;0,IF(((YEAR((Paychecks!$B$3+1))-YEAR($C72))*12+MONTH((Paychecks!$B$3+1))-MONTH($C72))&lt;0,0,INT((((YEAR((Paychecks!$B$3+1))-YEAR($C72))*12+MONTH((Paychecks!$B$3+1))-MONTH($C72))-1)/(($D72="Monthly")+3*($D72="Quarterly")+12*($D72="Yearly")))+1+(MOD(((YEAR((Paychecks!$B$3+1))-YEAR($C72))*12+MONTH((Paychecks!$B$3+1))-MONTH($C72)),(($D72="Monthly")+3*($D72="Quarterly")+12*($D72="Yearly")))=0)*(EDATE($C72,((YEAR((Paychecks!$B$3+1))-YEAR($C72))*12+MONTH((Paychecks!$B$3+1))-MONTH($C72)))&lt;(Paychecks!$B$3+1)))-IF(((YEAR(Paychecks!$A$3)-YEAR($C72))*12+MONTH(Paychecks!$A$3)-MONTH($C72))&lt;0,0,INT((((YEAR(Paychecks!$A$3)-YEAR($C72))*12+MONTH(Paychecks!$A$3)-MONTH($C72))-1)/(($D72="Monthly")+3*($D72="Quarterly")+12*($D72="Yearly")))+1+(MOD(((YEAR(Paychecks!$A$3)-YEAR($C72))*12+MONTH(Paychecks!$A$3)-MONTH($C72)),(($D72="Monthly")+3*($D72="Quarterly")+12*($D72="Yearly")))=0)*(EDATE($C72,((YEAR(Paychecks!$A$3)-YEAR($C72))*12+MONTH(Paychecks!$A$3)-MONTH($C72)))&lt;Paychecks!$A$3)),($C72&gt;=Paychecks!$A$3)*($C72&lt;=Paychecks!$B$3))))</f>
      </c>
      <c r="M72" s="14">
        <f>IF(OR($A72="",$C72=""),0,IF((7*($D72="Weekly")+14*($D72="Every 2 weeks"))&gt;0,MAX(0,-INT(($C72-(Paychecks!$B$4+1))/(7*($D72="Weekly")+14*($D72="Every 2 weeks")))-MAX(0,-INT(($C72-Paychecks!$A$4)/(7*($D72="Weekly")+14*($D72="Every 2 weeks"))))),IF((($D72="Monthly")+3*($D72="Quarterly")+12*($D72="Yearly"))&gt;0,IF(((YEAR((Paychecks!$B$4+1))-YEAR($C72))*12+MONTH((Paychecks!$B$4+1))-MONTH($C72))&lt;0,0,INT((((YEAR((Paychecks!$B$4+1))-YEAR($C72))*12+MONTH((Paychecks!$B$4+1))-MONTH($C72))-1)/(($D72="Monthly")+3*($D72="Quarterly")+12*($D72="Yearly")))+1+(MOD(((YEAR((Paychecks!$B$4+1))-YEAR($C72))*12+MONTH((Paychecks!$B$4+1))-MONTH($C72)),(($D72="Monthly")+3*($D72="Quarterly")+12*($D72="Yearly")))=0)*(EDATE($C72,((YEAR((Paychecks!$B$4+1))-YEAR($C72))*12+MONTH((Paychecks!$B$4+1))-MONTH($C72)))&lt;(Paychecks!$B$4+1)))-IF(((YEAR(Paychecks!$A$4)-YEAR($C72))*12+MONTH(Paychecks!$A$4)-MONTH($C72))&lt;0,0,INT((((YEAR(Paychecks!$A$4)-YEAR($C72))*12+MONTH(Paychecks!$A$4)-MONTH($C72))-1)/(($D72="Monthly")+3*($D72="Quarterly")+12*($D72="Yearly")))+1+(MOD(((YEAR(Paychecks!$A$4)-YEAR($C72))*12+MONTH(Paychecks!$A$4)-MONTH($C72)),(($D72="Monthly")+3*($D72="Quarterly")+12*($D72="Yearly")))=0)*(EDATE($C72,((YEAR(Paychecks!$A$4)-YEAR($C72))*12+MONTH(Paychecks!$A$4)-MONTH($C72)))&lt;Paychecks!$A$4)),($C72&gt;=Paychecks!$A$4)*($C72&lt;=Paychecks!$B$4))))</f>
      </c>
      <c r="N72" s="14">
        <f>IF(OR($A72="",$C72=""),0,IF((7*($D72="Weekly")+14*($D72="Every 2 weeks"))&gt;0,MAX(0,-INT(($C72-(Paychecks!$B$5+1))/(7*($D72="Weekly")+14*($D72="Every 2 weeks")))-MAX(0,-INT(($C72-Paychecks!$A$5)/(7*($D72="Weekly")+14*($D72="Every 2 weeks"))))),IF((($D72="Monthly")+3*($D72="Quarterly")+12*($D72="Yearly"))&gt;0,IF(((YEAR((Paychecks!$B$5+1))-YEAR($C72))*12+MONTH((Paychecks!$B$5+1))-MONTH($C72))&lt;0,0,INT((((YEAR((Paychecks!$B$5+1))-YEAR($C72))*12+MONTH((Paychecks!$B$5+1))-MONTH($C72))-1)/(($D72="Monthly")+3*($D72="Quarterly")+12*($D72="Yearly")))+1+(MOD(((YEAR((Paychecks!$B$5+1))-YEAR($C72))*12+MONTH((Paychecks!$B$5+1))-MONTH($C72)),(($D72="Monthly")+3*($D72="Quarterly")+12*($D72="Yearly")))=0)*(EDATE($C72,((YEAR((Paychecks!$B$5+1))-YEAR($C72))*12+MONTH((Paychecks!$B$5+1))-MONTH($C72)))&lt;(Paychecks!$B$5+1)))-IF(((YEAR(Paychecks!$A$5)-YEAR($C72))*12+MONTH(Paychecks!$A$5)-MONTH($C72))&lt;0,0,INT((((YEAR(Paychecks!$A$5)-YEAR($C72))*12+MONTH(Paychecks!$A$5)-MONTH($C72))-1)/(($D72="Monthly")+3*($D72="Quarterly")+12*($D72="Yearly")))+1+(MOD(((YEAR(Paychecks!$A$5)-YEAR($C72))*12+MONTH(Paychecks!$A$5)-MONTH($C72)),(($D72="Monthly")+3*($D72="Quarterly")+12*($D72="Yearly")))=0)*(EDATE($C72,((YEAR(Paychecks!$A$5)-YEAR($C72))*12+MONTH(Paychecks!$A$5)-MONTH($C72)))&lt;Paychecks!$A$5)),($C72&gt;=Paychecks!$A$5)*($C72&lt;=Paychecks!$B$5))))</f>
      </c>
      <c r="O72" s="14">
        <f>IF(OR($A72="",$C72=""),0,IF((7*($D72="Weekly")+14*($D72="Every 2 weeks"))&gt;0,MAX(0,-INT(($C72-(Paychecks!$B$6+1))/(7*($D72="Weekly")+14*($D72="Every 2 weeks")))-MAX(0,-INT(($C72-Paychecks!$A$6)/(7*($D72="Weekly")+14*($D72="Every 2 weeks"))))),IF((($D72="Monthly")+3*($D72="Quarterly")+12*($D72="Yearly"))&gt;0,IF(((YEAR((Paychecks!$B$6+1))-YEAR($C72))*12+MONTH((Paychecks!$B$6+1))-MONTH($C72))&lt;0,0,INT((((YEAR((Paychecks!$B$6+1))-YEAR($C72))*12+MONTH((Paychecks!$B$6+1))-MONTH($C72))-1)/(($D72="Monthly")+3*($D72="Quarterly")+12*($D72="Yearly")))+1+(MOD(((YEAR((Paychecks!$B$6+1))-YEAR($C72))*12+MONTH((Paychecks!$B$6+1))-MONTH($C72)),(($D72="Monthly")+3*($D72="Quarterly")+12*($D72="Yearly")))=0)*(EDATE($C72,((YEAR((Paychecks!$B$6+1))-YEAR($C72))*12+MONTH((Paychecks!$B$6+1))-MONTH($C72)))&lt;(Paychecks!$B$6+1)))-IF(((YEAR(Paychecks!$A$6)-YEAR($C72))*12+MONTH(Paychecks!$A$6)-MONTH($C72))&lt;0,0,INT((((YEAR(Paychecks!$A$6)-YEAR($C72))*12+MONTH(Paychecks!$A$6)-MONTH($C72))-1)/(($D72="Monthly")+3*($D72="Quarterly")+12*($D72="Yearly")))+1+(MOD(((YEAR(Paychecks!$A$6)-YEAR($C72))*12+MONTH(Paychecks!$A$6)-MONTH($C72)),(($D72="Monthly")+3*($D72="Quarterly")+12*($D72="Yearly")))=0)*(EDATE($C72,((YEAR(Paychecks!$A$6)-YEAR($C72))*12+MONTH(Paychecks!$A$6)-MONTH($C72)))&lt;Paychecks!$A$6)),($C72&gt;=Paychecks!$A$6)*($C72&lt;=Paychecks!$B$6))))</f>
      </c>
      <c r="P72" s="14">
        <f>IF(OR($A72="",$C72=""),0,IF((7*($D72="Weekly")+14*($D72="Every 2 weeks"))&gt;0,MAX(0,-INT(($C72-(Paychecks!$B$7+1))/(7*($D72="Weekly")+14*($D72="Every 2 weeks")))-MAX(0,-INT(($C72-Paychecks!$A$7)/(7*($D72="Weekly")+14*($D72="Every 2 weeks"))))),IF((($D72="Monthly")+3*($D72="Quarterly")+12*($D72="Yearly"))&gt;0,IF(((YEAR((Paychecks!$B$7+1))-YEAR($C72))*12+MONTH((Paychecks!$B$7+1))-MONTH($C72))&lt;0,0,INT((((YEAR((Paychecks!$B$7+1))-YEAR($C72))*12+MONTH((Paychecks!$B$7+1))-MONTH($C72))-1)/(($D72="Monthly")+3*($D72="Quarterly")+12*($D72="Yearly")))+1+(MOD(((YEAR((Paychecks!$B$7+1))-YEAR($C72))*12+MONTH((Paychecks!$B$7+1))-MONTH($C72)),(($D72="Monthly")+3*($D72="Quarterly")+12*($D72="Yearly")))=0)*(EDATE($C72,((YEAR((Paychecks!$B$7+1))-YEAR($C72))*12+MONTH((Paychecks!$B$7+1))-MONTH($C72)))&lt;(Paychecks!$B$7+1)))-IF(((YEAR(Paychecks!$A$7)-YEAR($C72))*12+MONTH(Paychecks!$A$7)-MONTH($C72))&lt;0,0,INT((((YEAR(Paychecks!$A$7)-YEAR($C72))*12+MONTH(Paychecks!$A$7)-MONTH($C72))-1)/(($D72="Monthly")+3*($D72="Quarterly")+12*($D72="Yearly")))+1+(MOD(((YEAR(Paychecks!$A$7)-YEAR($C72))*12+MONTH(Paychecks!$A$7)-MONTH($C72)),(($D72="Monthly")+3*($D72="Quarterly")+12*($D72="Yearly")))=0)*(EDATE($C72,((YEAR(Paychecks!$A$7)-YEAR($C72))*12+MONTH(Paychecks!$A$7)-MONTH($C72)))&lt;Paychecks!$A$7)),($C72&gt;=Paychecks!$A$7)*($C72&lt;=Paychecks!$B$7))))</f>
      </c>
      <c r="Q72" s="14">
        <f>IF(OR($A72="",$C72=""),0,IF((7*($D72="Weekly")+14*($D72="Every 2 weeks"))&gt;0,MAX(0,-INT(($C72-(Paychecks!$B$8+1))/(7*($D72="Weekly")+14*($D72="Every 2 weeks")))-MAX(0,-INT(($C72-Paychecks!$A$8)/(7*($D72="Weekly")+14*($D72="Every 2 weeks"))))),IF((($D72="Monthly")+3*($D72="Quarterly")+12*($D72="Yearly"))&gt;0,IF(((YEAR((Paychecks!$B$8+1))-YEAR($C72))*12+MONTH((Paychecks!$B$8+1))-MONTH($C72))&lt;0,0,INT((((YEAR((Paychecks!$B$8+1))-YEAR($C72))*12+MONTH((Paychecks!$B$8+1))-MONTH($C72))-1)/(($D72="Monthly")+3*($D72="Quarterly")+12*($D72="Yearly")))+1+(MOD(((YEAR((Paychecks!$B$8+1))-YEAR($C72))*12+MONTH((Paychecks!$B$8+1))-MONTH($C72)),(($D72="Monthly")+3*($D72="Quarterly")+12*($D72="Yearly")))=0)*(EDATE($C72,((YEAR((Paychecks!$B$8+1))-YEAR($C72))*12+MONTH((Paychecks!$B$8+1))-MONTH($C72)))&lt;(Paychecks!$B$8+1)))-IF(((YEAR(Paychecks!$A$8)-YEAR($C72))*12+MONTH(Paychecks!$A$8)-MONTH($C72))&lt;0,0,INT((((YEAR(Paychecks!$A$8)-YEAR($C72))*12+MONTH(Paychecks!$A$8)-MONTH($C72))-1)/(($D72="Monthly")+3*($D72="Quarterly")+12*($D72="Yearly")))+1+(MOD(((YEAR(Paychecks!$A$8)-YEAR($C72))*12+MONTH(Paychecks!$A$8)-MONTH($C72)),(($D72="Monthly")+3*($D72="Quarterly")+12*($D72="Yearly")))=0)*(EDATE($C72,((YEAR(Paychecks!$A$8)-YEAR($C72))*12+MONTH(Paychecks!$A$8)-MONTH($C72)))&lt;Paychecks!$A$8)),($C72&gt;=Paychecks!$A$8)*($C72&lt;=Paychecks!$B$8))))</f>
      </c>
      <c r="R72" s="14">
        <f>IF(OR($A72="",$C72=""),0,IF((7*($D72="Weekly")+14*($D72="Every 2 weeks"))&gt;0,MAX(0,-INT(($C72-(Paychecks!$B$9+1))/(7*($D72="Weekly")+14*($D72="Every 2 weeks")))-MAX(0,-INT(($C72-Paychecks!$A$9)/(7*($D72="Weekly")+14*($D72="Every 2 weeks"))))),IF((($D72="Monthly")+3*($D72="Quarterly")+12*($D72="Yearly"))&gt;0,IF(((YEAR((Paychecks!$B$9+1))-YEAR($C72))*12+MONTH((Paychecks!$B$9+1))-MONTH($C72))&lt;0,0,INT((((YEAR((Paychecks!$B$9+1))-YEAR($C72))*12+MONTH((Paychecks!$B$9+1))-MONTH($C72))-1)/(($D72="Monthly")+3*($D72="Quarterly")+12*($D72="Yearly")))+1+(MOD(((YEAR((Paychecks!$B$9+1))-YEAR($C72))*12+MONTH((Paychecks!$B$9+1))-MONTH($C72)),(($D72="Monthly")+3*($D72="Quarterly")+12*($D72="Yearly")))=0)*(EDATE($C72,((YEAR((Paychecks!$B$9+1))-YEAR($C72))*12+MONTH((Paychecks!$B$9+1))-MONTH($C72)))&lt;(Paychecks!$B$9+1)))-IF(((YEAR(Paychecks!$A$9)-YEAR($C72))*12+MONTH(Paychecks!$A$9)-MONTH($C72))&lt;0,0,INT((((YEAR(Paychecks!$A$9)-YEAR($C72))*12+MONTH(Paychecks!$A$9)-MONTH($C72))-1)/(($D72="Monthly")+3*($D72="Quarterly")+12*($D72="Yearly")))+1+(MOD(((YEAR(Paychecks!$A$9)-YEAR($C72))*12+MONTH(Paychecks!$A$9)-MONTH($C72)),(($D72="Monthly")+3*($D72="Quarterly")+12*($D72="Yearly")))=0)*(EDATE($C72,((YEAR(Paychecks!$A$9)-YEAR($C72))*12+MONTH(Paychecks!$A$9)-MONTH($C72)))&lt;Paychecks!$A$9)),($C72&gt;=Paychecks!$A$9)*($C72&lt;=Paychecks!$B$9))))</f>
      </c>
    </row>
    <row r="73" spans="1:18" x14ac:dyDescent="0.25">
      <c r="A73" s="2"/>
      <c r="B73" s="11"/>
      <c r="C73" s="9"/>
      <c r="D73" s="2"/>
      <c r="E73" s="2"/>
      <c r="F73" s="2"/>
      <c r="G73" s="2">
        <f>IF(A73="","",IF(F73="Yes","Paid",IF(C73&lt;TODAY(),"Overdue",IF(C73-TODAY()&lt;=HeadsUp,"Due soon",IF(E73="Yes","Autopay","Upcoming")))))</f>
      </c>
      <c r="H73" s="2">
        <f>IF(OR(A73="",F73="Yes"),"",C73-TODAY())</f>
      </c>
      <c r="I73" s="9">
        <f>IF(OR(A73="",C73=""),"",IF(OR(C73&lt;Paychecks!$A$2,C73&gt;Paychecks!$B$9),"",INDEX(Paychecks!$A$2:$A$9,MATCH(C73,Paychecks!$A$2:$A$9,1))))</f>
      </c>
      <c r="J73" s="2"/>
      <c r="K73" s="14">
        <f>IF(OR($A73="",$C73=""),0,IF((7*($D73="Weekly")+14*($D73="Every 2 weeks"))&gt;0,MAX(0,-INT(($C73-(Paychecks!$B$2+1))/(7*($D73="Weekly")+14*($D73="Every 2 weeks")))-MAX(0,-INT(($C73-Paychecks!$A$2)/(7*($D73="Weekly")+14*($D73="Every 2 weeks"))))),IF((($D73="Monthly")+3*($D73="Quarterly")+12*($D73="Yearly"))&gt;0,IF(((YEAR((Paychecks!$B$2+1))-YEAR($C73))*12+MONTH((Paychecks!$B$2+1))-MONTH($C73))&lt;0,0,INT((((YEAR((Paychecks!$B$2+1))-YEAR($C73))*12+MONTH((Paychecks!$B$2+1))-MONTH($C73))-1)/(($D73="Monthly")+3*($D73="Quarterly")+12*($D73="Yearly")))+1+(MOD(((YEAR((Paychecks!$B$2+1))-YEAR($C73))*12+MONTH((Paychecks!$B$2+1))-MONTH($C73)),(($D73="Monthly")+3*($D73="Quarterly")+12*($D73="Yearly")))=0)*(EDATE($C73,((YEAR((Paychecks!$B$2+1))-YEAR($C73))*12+MONTH((Paychecks!$B$2+1))-MONTH($C73)))&lt;(Paychecks!$B$2+1)))-IF(((YEAR(Paychecks!$A$2)-YEAR($C73))*12+MONTH(Paychecks!$A$2)-MONTH($C73))&lt;0,0,INT((((YEAR(Paychecks!$A$2)-YEAR($C73))*12+MONTH(Paychecks!$A$2)-MONTH($C73))-1)/(($D73="Monthly")+3*($D73="Quarterly")+12*($D73="Yearly")))+1+(MOD(((YEAR(Paychecks!$A$2)-YEAR($C73))*12+MONTH(Paychecks!$A$2)-MONTH($C73)),(($D73="Monthly")+3*($D73="Quarterly")+12*($D73="Yearly")))=0)*(EDATE($C73,((YEAR(Paychecks!$A$2)-YEAR($C73))*12+MONTH(Paychecks!$A$2)-MONTH($C73)))&lt;Paychecks!$A$2)),($C73&gt;=Paychecks!$A$2)*($C73&lt;=Paychecks!$B$2))))</f>
      </c>
      <c r="L73" s="14">
        <f>IF(OR($A73="",$C73=""),0,IF((7*($D73="Weekly")+14*($D73="Every 2 weeks"))&gt;0,MAX(0,-INT(($C73-(Paychecks!$B$3+1))/(7*($D73="Weekly")+14*($D73="Every 2 weeks")))-MAX(0,-INT(($C73-Paychecks!$A$3)/(7*($D73="Weekly")+14*($D73="Every 2 weeks"))))),IF((($D73="Monthly")+3*($D73="Quarterly")+12*($D73="Yearly"))&gt;0,IF(((YEAR((Paychecks!$B$3+1))-YEAR($C73))*12+MONTH((Paychecks!$B$3+1))-MONTH($C73))&lt;0,0,INT((((YEAR((Paychecks!$B$3+1))-YEAR($C73))*12+MONTH((Paychecks!$B$3+1))-MONTH($C73))-1)/(($D73="Monthly")+3*($D73="Quarterly")+12*($D73="Yearly")))+1+(MOD(((YEAR((Paychecks!$B$3+1))-YEAR($C73))*12+MONTH((Paychecks!$B$3+1))-MONTH($C73)),(($D73="Monthly")+3*($D73="Quarterly")+12*($D73="Yearly")))=0)*(EDATE($C73,((YEAR((Paychecks!$B$3+1))-YEAR($C73))*12+MONTH((Paychecks!$B$3+1))-MONTH($C73)))&lt;(Paychecks!$B$3+1)))-IF(((YEAR(Paychecks!$A$3)-YEAR($C73))*12+MONTH(Paychecks!$A$3)-MONTH($C73))&lt;0,0,INT((((YEAR(Paychecks!$A$3)-YEAR($C73))*12+MONTH(Paychecks!$A$3)-MONTH($C73))-1)/(($D73="Monthly")+3*($D73="Quarterly")+12*($D73="Yearly")))+1+(MOD(((YEAR(Paychecks!$A$3)-YEAR($C73))*12+MONTH(Paychecks!$A$3)-MONTH($C73)),(($D73="Monthly")+3*($D73="Quarterly")+12*($D73="Yearly")))=0)*(EDATE($C73,((YEAR(Paychecks!$A$3)-YEAR($C73))*12+MONTH(Paychecks!$A$3)-MONTH($C73)))&lt;Paychecks!$A$3)),($C73&gt;=Paychecks!$A$3)*($C73&lt;=Paychecks!$B$3))))</f>
      </c>
      <c r="M73" s="14">
        <f>IF(OR($A73="",$C73=""),0,IF((7*($D73="Weekly")+14*($D73="Every 2 weeks"))&gt;0,MAX(0,-INT(($C73-(Paychecks!$B$4+1))/(7*($D73="Weekly")+14*($D73="Every 2 weeks")))-MAX(0,-INT(($C73-Paychecks!$A$4)/(7*($D73="Weekly")+14*($D73="Every 2 weeks"))))),IF((($D73="Monthly")+3*($D73="Quarterly")+12*($D73="Yearly"))&gt;0,IF(((YEAR((Paychecks!$B$4+1))-YEAR($C73))*12+MONTH((Paychecks!$B$4+1))-MONTH($C73))&lt;0,0,INT((((YEAR((Paychecks!$B$4+1))-YEAR($C73))*12+MONTH((Paychecks!$B$4+1))-MONTH($C73))-1)/(($D73="Monthly")+3*($D73="Quarterly")+12*($D73="Yearly")))+1+(MOD(((YEAR((Paychecks!$B$4+1))-YEAR($C73))*12+MONTH((Paychecks!$B$4+1))-MONTH($C73)),(($D73="Monthly")+3*($D73="Quarterly")+12*($D73="Yearly")))=0)*(EDATE($C73,((YEAR((Paychecks!$B$4+1))-YEAR($C73))*12+MONTH((Paychecks!$B$4+1))-MONTH($C73)))&lt;(Paychecks!$B$4+1)))-IF(((YEAR(Paychecks!$A$4)-YEAR($C73))*12+MONTH(Paychecks!$A$4)-MONTH($C73))&lt;0,0,INT((((YEAR(Paychecks!$A$4)-YEAR($C73))*12+MONTH(Paychecks!$A$4)-MONTH($C73))-1)/(($D73="Monthly")+3*($D73="Quarterly")+12*($D73="Yearly")))+1+(MOD(((YEAR(Paychecks!$A$4)-YEAR($C73))*12+MONTH(Paychecks!$A$4)-MONTH($C73)),(($D73="Monthly")+3*($D73="Quarterly")+12*($D73="Yearly")))=0)*(EDATE($C73,((YEAR(Paychecks!$A$4)-YEAR($C73))*12+MONTH(Paychecks!$A$4)-MONTH($C73)))&lt;Paychecks!$A$4)),($C73&gt;=Paychecks!$A$4)*($C73&lt;=Paychecks!$B$4))))</f>
      </c>
      <c r="N73" s="14">
        <f>IF(OR($A73="",$C73=""),0,IF((7*($D73="Weekly")+14*($D73="Every 2 weeks"))&gt;0,MAX(0,-INT(($C73-(Paychecks!$B$5+1))/(7*($D73="Weekly")+14*($D73="Every 2 weeks")))-MAX(0,-INT(($C73-Paychecks!$A$5)/(7*($D73="Weekly")+14*($D73="Every 2 weeks"))))),IF((($D73="Monthly")+3*($D73="Quarterly")+12*($D73="Yearly"))&gt;0,IF(((YEAR((Paychecks!$B$5+1))-YEAR($C73))*12+MONTH((Paychecks!$B$5+1))-MONTH($C73))&lt;0,0,INT((((YEAR((Paychecks!$B$5+1))-YEAR($C73))*12+MONTH((Paychecks!$B$5+1))-MONTH($C73))-1)/(($D73="Monthly")+3*($D73="Quarterly")+12*($D73="Yearly")))+1+(MOD(((YEAR((Paychecks!$B$5+1))-YEAR($C73))*12+MONTH((Paychecks!$B$5+1))-MONTH($C73)),(($D73="Monthly")+3*($D73="Quarterly")+12*($D73="Yearly")))=0)*(EDATE($C73,((YEAR((Paychecks!$B$5+1))-YEAR($C73))*12+MONTH((Paychecks!$B$5+1))-MONTH($C73)))&lt;(Paychecks!$B$5+1)))-IF(((YEAR(Paychecks!$A$5)-YEAR($C73))*12+MONTH(Paychecks!$A$5)-MONTH($C73))&lt;0,0,INT((((YEAR(Paychecks!$A$5)-YEAR($C73))*12+MONTH(Paychecks!$A$5)-MONTH($C73))-1)/(($D73="Monthly")+3*($D73="Quarterly")+12*($D73="Yearly")))+1+(MOD(((YEAR(Paychecks!$A$5)-YEAR($C73))*12+MONTH(Paychecks!$A$5)-MONTH($C73)),(($D73="Monthly")+3*($D73="Quarterly")+12*($D73="Yearly")))=0)*(EDATE($C73,((YEAR(Paychecks!$A$5)-YEAR($C73))*12+MONTH(Paychecks!$A$5)-MONTH($C73)))&lt;Paychecks!$A$5)),($C73&gt;=Paychecks!$A$5)*($C73&lt;=Paychecks!$B$5))))</f>
      </c>
      <c r="O73" s="14">
        <f>IF(OR($A73="",$C73=""),0,IF((7*($D73="Weekly")+14*($D73="Every 2 weeks"))&gt;0,MAX(0,-INT(($C73-(Paychecks!$B$6+1))/(7*($D73="Weekly")+14*($D73="Every 2 weeks")))-MAX(0,-INT(($C73-Paychecks!$A$6)/(7*($D73="Weekly")+14*($D73="Every 2 weeks"))))),IF((($D73="Monthly")+3*($D73="Quarterly")+12*($D73="Yearly"))&gt;0,IF(((YEAR((Paychecks!$B$6+1))-YEAR($C73))*12+MONTH((Paychecks!$B$6+1))-MONTH($C73))&lt;0,0,INT((((YEAR((Paychecks!$B$6+1))-YEAR($C73))*12+MONTH((Paychecks!$B$6+1))-MONTH($C73))-1)/(($D73="Monthly")+3*($D73="Quarterly")+12*($D73="Yearly")))+1+(MOD(((YEAR((Paychecks!$B$6+1))-YEAR($C73))*12+MONTH((Paychecks!$B$6+1))-MONTH($C73)),(($D73="Monthly")+3*($D73="Quarterly")+12*($D73="Yearly")))=0)*(EDATE($C73,((YEAR((Paychecks!$B$6+1))-YEAR($C73))*12+MONTH((Paychecks!$B$6+1))-MONTH($C73)))&lt;(Paychecks!$B$6+1)))-IF(((YEAR(Paychecks!$A$6)-YEAR($C73))*12+MONTH(Paychecks!$A$6)-MONTH($C73))&lt;0,0,INT((((YEAR(Paychecks!$A$6)-YEAR($C73))*12+MONTH(Paychecks!$A$6)-MONTH($C73))-1)/(($D73="Monthly")+3*($D73="Quarterly")+12*($D73="Yearly")))+1+(MOD(((YEAR(Paychecks!$A$6)-YEAR($C73))*12+MONTH(Paychecks!$A$6)-MONTH($C73)),(($D73="Monthly")+3*($D73="Quarterly")+12*($D73="Yearly")))=0)*(EDATE($C73,((YEAR(Paychecks!$A$6)-YEAR($C73))*12+MONTH(Paychecks!$A$6)-MONTH($C73)))&lt;Paychecks!$A$6)),($C73&gt;=Paychecks!$A$6)*($C73&lt;=Paychecks!$B$6))))</f>
      </c>
      <c r="P73" s="14">
        <f>IF(OR($A73="",$C73=""),0,IF((7*($D73="Weekly")+14*($D73="Every 2 weeks"))&gt;0,MAX(0,-INT(($C73-(Paychecks!$B$7+1))/(7*($D73="Weekly")+14*($D73="Every 2 weeks")))-MAX(0,-INT(($C73-Paychecks!$A$7)/(7*($D73="Weekly")+14*($D73="Every 2 weeks"))))),IF((($D73="Monthly")+3*($D73="Quarterly")+12*($D73="Yearly"))&gt;0,IF(((YEAR((Paychecks!$B$7+1))-YEAR($C73))*12+MONTH((Paychecks!$B$7+1))-MONTH($C73))&lt;0,0,INT((((YEAR((Paychecks!$B$7+1))-YEAR($C73))*12+MONTH((Paychecks!$B$7+1))-MONTH($C73))-1)/(($D73="Monthly")+3*($D73="Quarterly")+12*($D73="Yearly")))+1+(MOD(((YEAR((Paychecks!$B$7+1))-YEAR($C73))*12+MONTH((Paychecks!$B$7+1))-MONTH($C73)),(($D73="Monthly")+3*($D73="Quarterly")+12*($D73="Yearly")))=0)*(EDATE($C73,((YEAR((Paychecks!$B$7+1))-YEAR($C73))*12+MONTH((Paychecks!$B$7+1))-MONTH($C73)))&lt;(Paychecks!$B$7+1)))-IF(((YEAR(Paychecks!$A$7)-YEAR($C73))*12+MONTH(Paychecks!$A$7)-MONTH($C73))&lt;0,0,INT((((YEAR(Paychecks!$A$7)-YEAR($C73))*12+MONTH(Paychecks!$A$7)-MONTH($C73))-1)/(($D73="Monthly")+3*($D73="Quarterly")+12*($D73="Yearly")))+1+(MOD(((YEAR(Paychecks!$A$7)-YEAR($C73))*12+MONTH(Paychecks!$A$7)-MONTH($C73)),(($D73="Monthly")+3*($D73="Quarterly")+12*($D73="Yearly")))=0)*(EDATE($C73,((YEAR(Paychecks!$A$7)-YEAR($C73))*12+MONTH(Paychecks!$A$7)-MONTH($C73)))&lt;Paychecks!$A$7)),($C73&gt;=Paychecks!$A$7)*($C73&lt;=Paychecks!$B$7))))</f>
      </c>
      <c r="Q73" s="14">
        <f>IF(OR($A73="",$C73=""),0,IF((7*($D73="Weekly")+14*($D73="Every 2 weeks"))&gt;0,MAX(0,-INT(($C73-(Paychecks!$B$8+1))/(7*($D73="Weekly")+14*($D73="Every 2 weeks")))-MAX(0,-INT(($C73-Paychecks!$A$8)/(7*($D73="Weekly")+14*($D73="Every 2 weeks"))))),IF((($D73="Monthly")+3*($D73="Quarterly")+12*($D73="Yearly"))&gt;0,IF(((YEAR((Paychecks!$B$8+1))-YEAR($C73))*12+MONTH((Paychecks!$B$8+1))-MONTH($C73))&lt;0,0,INT((((YEAR((Paychecks!$B$8+1))-YEAR($C73))*12+MONTH((Paychecks!$B$8+1))-MONTH($C73))-1)/(($D73="Monthly")+3*($D73="Quarterly")+12*($D73="Yearly")))+1+(MOD(((YEAR((Paychecks!$B$8+1))-YEAR($C73))*12+MONTH((Paychecks!$B$8+1))-MONTH($C73)),(($D73="Monthly")+3*($D73="Quarterly")+12*($D73="Yearly")))=0)*(EDATE($C73,((YEAR((Paychecks!$B$8+1))-YEAR($C73))*12+MONTH((Paychecks!$B$8+1))-MONTH($C73)))&lt;(Paychecks!$B$8+1)))-IF(((YEAR(Paychecks!$A$8)-YEAR($C73))*12+MONTH(Paychecks!$A$8)-MONTH($C73))&lt;0,0,INT((((YEAR(Paychecks!$A$8)-YEAR($C73))*12+MONTH(Paychecks!$A$8)-MONTH($C73))-1)/(($D73="Monthly")+3*($D73="Quarterly")+12*($D73="Yearly")))+1+(MOD(((YEAR(Paychecks!$A$8)-YEAR($C73))*12+MONTH(Paychecks!$A$8)-MONTH($C73)),(($D73="Monthly")+3*($D73="Quarterly")+12*($D73="Yearly")))=0)*(EDATE($C73,((YEAR(Paychecks!$A$8)-YEAR($C73))*12+MONTH(Paychecks!$A$8)-MONTH($C73)))&lt;Paychecks!$A$8)),($C73&gt;=Paychecks!$A$8)*($C73&lt;=Paychecks!$B$8))))</f>
      </c>
      <c r="R73" s="14">
        <f>IF(OR($A73="",$C73=""),0,IF((7*($D73="Weekly")+14*($D73="Every 2 weeks"))&gt;0,MAX(0,-INT(($C73-(Paychecks!$B$9+1))/(7*($D73="Weekly")+14*($D73="Every 2 weeks")))-MAX(0,-INT(($C73-Paychecks!$A$9)/(7*($D73="Weekly")+14*($D73="Every 2 weeks"))))),IF((($D73="Monthly")+3*($D73="Quarterly")+12*($D73="Yearly"))&gt;0,IF(((YEAR((Paychecks!$B$9+1))-YEAR($C73))*12+MONTH((Paychecks!$B$9+1))-MONTH($C73))&lt;0,0,INT((((YEAR((Paychecks!$B$9+1))-YEAR($C73))*12+MONTH((Paychecks!$B$9+1))-MONTH($C73))-1)/(($D73="Monthly")+3*($D73="Quarterly")+12*($D73="Yearly")))+1+(MOD(((YEAR((Paychecks!$B$9+1))-YEAR($C73))*12+MONTH((Paychecks!$B$9+1))-MONTH($C73)),(($D73="Monthly")+3*($D73="Quarterly")+12*($D73="Yearly")))=0)*(EDATE($C73,((YEAR((Paychecks!$B$9+1))-YEAR($C73))*12+MONTH((Paychecks!$B$9+1))-MONTH($C73)))&lt;(Paychecks!$B$9+1)))-IF(((YEAR(Paychecks!$A$9)-YEAR($C73))*12+MONTH(Paychecks!$A$9)-MONTH($C73))&lt;0,0,INT((((YEAR(Paychecks!$A$9)-YEAR($C73))*12+MONTH(Paychecks!$A$9)-MONTH($C73))-1)/(($D73="Monthly")+3*($D73="Quarterly")+12*($D73="Yearly")))+1+(MOD(((YEAR(Paychecks!$A$9)-YEAR($C73))*12+MONTH(Paychecks!$A$9)-MONTH($C73)),(($D73="Monthly")+3*($D73="Quarterly")+12*($D73="Yearly")))=0)*(EDATE($C73,((YEAR(Paychecks!$A$9)-YEAR($C73))*12+MONTH(Paychecks!$A$9)-MONTH($C73)))&lt;Paychecks!$A$9)),($C73&gt;=Paychecks!$A$9)*($C73&lt;=Paychecks!$B$9))))</f>
      </c>
    </row>
    <row r="74" spans="1:18" x14ac:dyDescent="0.25">
      <c r="A74" s="2"/>
      <c r="B74" s="11"/>
      <c r="C74" s="9"/>
      <c r="D74" s="2"/>
      <c r="E74" s="2"/>
      <c r="F74" s="2"/>
      <c r="G74" s="2">
        <f>IF(A74="","",IF(F74="Yes","Paid",IF(C74&lt;TODAY(),"Overdue",IF(C74-TODAY()&lt;=HeadsUp,"Due soon",IF(E74="Yes","Autopay","Upcoming")))))</f>
      </c>
      <c r="H74" s="2">
        <f>IF(OR(A74="",F74="Yes"),"",C74-TODAY())</f>
      </c>
      <c r="I74" s="9">
        <f>IF(OR(A74="",C74=""),"",IF(OR(C74&lt;Paychecks!$A$2,C74&gt;Paychecks!$B$9),"",INDEX(Paychecks!$A$2:$A$9,MATCH(C74,Paychecks!$A$2:$A$9,1))))</f>
      </c>
      <c r="J74" s="2"/>
      <c r="K74" s="14">
        <f>IF(OR($A74="",$C74=""),0,IF((7*($D74="Weekly")+14*($D74="Every 2 weeks"))&gt;0,MAX(0,-INT(($C74-(Paychecks!$B$2+1))/(7*($D74="Weekly")+14*($D74="Every 2 weeks")))-MAX(0,-INT(($C74-Paychecks!$A$2)/(7*($D74="Weekly")+14*($D74="Every 2 weeks"))))),IF((($D74="Monthly")+3*($D74="Quarterly")+12*($D74="Yearly"))&gt;0,IF(((YEAR((Paychecks!$B$2+1))-YEAR($C74))*12+MONTH((Paychecks!$B$2+1))-MONTH($C74))&lt;0,0,INT((((YEAR((Paychecks!$B$2+1))-YEAR($C74))*12+MONTH((Paychecks!$B$2+1))-MONTH($C74))-1)/(($D74="Monthly")+3*($D74="Quarterly")+12*($D74="Yearly")))+1+(MOD(((YEAR((Paychecks!$B$2+1))-YEAR($C74))*12+MONTH((Paychecks!$B$2+1))-MONTH($C74)),(($D74="Monthly")+3*($D74="Quarterly")+12*($D74="Yearly")))=0)*(EDATE($C74,((YEAR((Paychecks!$B$2+1))-YEAR($C74))*12+MONTH((Paychecks!$B$2+1))-MONTH($C74)))&lt;(Paychecks!$B$2+1)))-IF(((YEAR(Paychecks!$A$2)-YEAR($C74))*12+MONTH(Paychecks!$A$2)-MONTH($C74))&lt;0,0,INT((((YEAR(Paychecks!$A$2)-YEAR($C74))*12+MONTH(Paychecks!$A$2)-MONTH($C74))-1)/(($D74="Monthly")+3*($D74="Quarterly")+12*($D74="Yearly")))+1+(MOD(((YEAR(Paychecks!$A$2)-YEAR($C74))*12+MONTH(Paychecks!$A$2)-MONTH($C74)),(($D74="Monthly")+3*($D74="Quarterly")+12*($D74="Yearly")))=0)*(EDATE($C74,((YEAR(Paychecks!$A$2)-YEAR($C74))*12+MONTH(Paychecks!$A$2)-MONTH($C74)))&lt;Paychecks!$A$2)),($C74&gt;=Paychecks!$A$2)*($C74&lt;=Paychecks!$B$2))))</f>
      </c>
      <c r="L74" s="14">
        <f>IF(OR($A74="",$C74=""),0,IF((7*($D74="Weekly")+14*($D74="Every 2 weeks"))&gt;0,MAX(0,-INT(($C74-(Paychecks!$B$3+1))/(7*($D74="Weekly")+14*($D74="Every 2 weeks")))-MAX(0,-INT(($C74-Paychecks!$A$3)/(7*($D74="Weekly")+14*($D74="Every 2 weeks"))))),IF((($D74="Monthly")+3*($D74="Quarterly")+12*($D74="Yearly"))&gt;0,IF(((YEAR((Paychecks!$B$3+1))-YEAR($C74))*12+MONTH((Paychecks!$B$3+1))-MONTH($C74))&lt;0,0,INT((((YEAR((Paychecks!$B$3+1))-YEAR($C74))*12+MONTH((Paychecks!$B$3+1))-MONTH($C74))-1)/(($D74="Monthly")+3*($D74="Quarterly")+12*($D74="Yearly")))+1+(MOD(((YEAR((Paychecks!$B$3+1))-YEAR($C74))*12+MONTH((Paychecks!$B$3+1))-MONTH($C74)),(($D74="Monthly")+3*($D74="Quarterly")+12*($D74="Yearly")))=0)*(EDATE($C74,((YEAR((Paychecks!$B$3+1))-YEAR($C74))*12+MONTH((Paychecks!$B$3+1))-MONTH($C74)))&lt;(Paychecks!$B$3+1)))-IF(((YEAR(Paychecks!$A$3)-YEAR($C74))*12+MONTH(Paychecks!$A$3)-MONTH($C74))&lt;0,0,INT((((YEAR(Paychecks!$A$3)-YEAR($C74))*12+MONTH(Paychecks!$A$3)-MONTH($C74))-1)/(($D74="Monthly")+3*($D74="Quarterly")+12*($D74="Yearly")))+1+(MOD(((YEAR(Paychecks!$A$3)-YEAR($C74))*12+MONTH(Paychecks!$A$3)-MONTH($C74)),(($D74="Monthly")+3*($D74="Quarterly")+12*($D74="Yearly")))=0)*(EDATE($C74,((YEAR(Paychecks!$A$3)-YEAR($C74))*12+MONTH(Paychecks!$A$3)-MONTH($C74)))&lt;Paychecks!$A$3)),($C74&gt;=Paychecks!$A$3)*($C74&lt;=Paychecks!$B$3))))</f>
      </c>
      <c r="M74" s="14">
        <f>IF(OR($A74="",$C74=""),0,IF((7*($D74="Weekly")+14*($D74="Every 2 weeks"))&gt;0,MAX(0,-INT(($C74-(Paychecks!$B$4+1))/(7*($D74="Weekly")+14*($D74="Every 2 weeks")))-MAX(0,-INT(($C74-Paychecks!$A$4)/(7*($D74="Weekly")+14*($D74="Every 2 weeks"))))),IF((($D74="Monthly")+3*($D74="Quarterly")+12*($D74="Yearly"))&gt;0,IF(((YEAR((Paychecks!$B$4+1))-YEAR($C74))*12+MONTH((Paychecks!$B$4+1))-MONTH($C74))&lt;0,0,INT((((YEAR((Paychecks!$B$4+1))-YEAR($C74))*12+MONTH((Paychecks!$B$4+1))-MONTH($C74))-1)/(($D74="Monthly")+3*($D74="Quarterly")+12*($D74="Yearly")))+1+(MOD(((YEAR((Paychecks!$B$4+1))-YEAR($C74))*12+MONTH((Paychecks!$B$4+1))-MONTH($C74)),(($D74="Monthly")+3*($D74="Quarterly")+12*($D74="Yearly")))=0)*(EDATE($C74,((YEAR((Paychecks!$B$4+1))-YEAR($C74))*12+MONTH((Paychecks!$B$4+1))-MONTH($C74)))&lt;(Paychecks!$B$4+1)))-IF(((YEAR(Paychecks!$A$4)-YEAR($C74))*12+MONTH(Paychecks!$A$4)-MONTH($C74))&lt;0,0,INT((((YEAR(Paychecks!$A$4)-YEAR($C74))*12+MONTH(Paychecks!$A$4)-MONTH($C74))-1)/(($D74="Monthly")+3*($D74="Quarterly")+12*($D74="Yearly")))+1+(MOD(((YEAR(Paychecks!$A$4)-YEAR($C74))*12+MONTH(Paychecks!$A$4)-MONTH($C74)),(($D74="Monthly")+3*($D74="Quarterly")+12*($D74="Yearly")))=0)*(EDATE($C74,((YEAR(Paychecks!$A$4)-YEAR($C74))*12+MONTH(Paychecks!$A$4)-MONTH($C74)))&lt;Paychecks!$A$4)),($C74&gt;=Paychecks!$A$4)*($C74&lt;=Paychecks!$B$4))))</f>
      </c>
      <c r="N74" s="14">
        <f>IF(OR($A74="",$C74=""),0,IF((7*($D74="Weekly")+14*($D74="Every 2 weeks"))&gt;0,MAX(0,-INT(($C74-(Paychecks!$B$5+1))/(7*($D74="Weekly")+14*($D74="Every 2 weeks")))-MAX(0,-INT(($C74-Paychecks!$A$5)/(7*($D74="Weekly")+14*($D74="Every 2 weeks"))))),IF((($D74="Monthly")+3*($D74="Quarterly")+12*($D74="Yearly"))&gt;0,IF(((YEAR((Paychecks!$B$5+1))-YEAR($C74))*12+MONTH((Paychecks!$B$5+1))-MONTH($C74))&lt;0,0,INT((((YEAR((Paychecks!$B$5+1))-YEAR($C74))*12+MONTH((Paychecks!$B$5+1))-MONTH($C74))-1)/(($D74="Monthly")+3*($D74="Quarterly")+12*($D74="Yearly")))+1+(MOD(((YEAR((Paychecks!$B$5+1))-YEAR($C74))*12+MONTH((Paychecks!$B$5+1))-MONTH($C74)),(($D74="Monthly")+3*($D74="Quarterly")+12*($D74="Yearly")))=0)*(EDATE($C74,((YEAR((Paychecks!$B$5+1))-YEAR($C74))*12+MONTH((Paychecks!$B$5+1))-MONTH($C74)))&lt;(Paychecks!$B$5+1)))-IF(((YEAR(Paychecks!$A$5)-YEAR($C74))*12+MONTH(Paychecks!$A$5)-MONTH($C74))&lt;0,0,INT((((YEAR(Paychecks!$A$5)-YEAR($C74))*12+MONTH(Paychecks!$A$5)-MONTH($C74))-1)/(($D74="Monthly")+3*($D74="Quarterly")+12*($D74="Yearly")))+1+(MOD(((YEAR(Paychecks!$A$5)-YEAR($C74))*12+MONTH(Paychecks!$A$5)-MONTH($C74)),(($D74="Monthly")+3*($D74="Quarterly")+12*($D74="Yearly")))=0)*(EDATE($C74,((YEAR(Paychecks!$A$5)-YEAR($C74))*12+MONTH(Paychecks!$A$5)-MONTH($C74)))&lt;Paychecks!$A$5)),($C74&gt;=Paychecks!$A$5)*($C74&lt;=Paychecks!$B$5))))</f>
      </c>
      <c r="O74" s="14">
        <f>IF(OR($A74="",$C74=""),0,IF((7*($D74="Weekly")+14*($D74="Every 2 weeks"))&gt;0,MAX(0,-INT(($C74-(Paychecks!$B$6+1))/(7*($D74="Weekly")+14*($D74="Every 2 weeks")))-MAX(0,-INT(($C74-Paychecks!$A$6)/(7*($D74="Weekly")+14*($D74="Every 2 weeks"))))),IF((($D74="Monthly")+3*($D74="Quarterly")+12*($D74="Yearly"))&gt;0,IF(((YEAR((Paychecks!$B$6+1))-YEAR($C74))*12+MONTH((Paychecks!$B$6+1))-MONTH($C74))&lt;0,0,INT((((YEAR((Paychecks!$B$6+1))-YEAR($C74))*12+MONTH((Paychecks!$B$6+1))-MONTH($C74))-1)/(($D74="Monthly")+3*($D74="Quarterly")+12*($D74="Yearly")))+1+(MOD(((YEAR((Paychecks!$B$6+1))-YEAR($C74))*12+MONTH((Paychecks!$B$6+1))-MONTH($C74)),(($D74="Monthly")+3*($D74="Quarterly")+12*($D74="Yearly")))=0)*(EDATE($C74,((YEAR((Paychecks!$B$6+1))-YEAR($C74))*12+MONTH((Paychecks!$B$6+1))-MONTH($C74)))&lt;(Paychecks!$B$6+1)))-IF(((YEAR(Paychecks!$A$6)-YEAR($C74))*12+MONTH(Paychecks!$A$6)-MONTH($C74))&lt;0,0,INT((((YEAR(Paychecks!$A$6)-YEAR($C74))*12+MONTH(Paychecks!$A$6)-MONTH($C74))-1)/(($D74="Monthly")+3*($D74="Quarterly")+12*($D74="Yearly")))+1+(MOD(((YEAR(Paychecks!$A$6)-YEAR($C74))*12+MONTH(Paychecks!$A$6)-MONTH($C74)),(($D74="Monthly")+3*($D74="Quarterly")+12*($D74="Yearly")))=0)*(EDATE($C74,((YEAR(Paychecks!$A$6)-YEAR($C74))*12+MONTH(Paychecks!$A$6)-MONTH($C74)))&lt;Paychecks!$A$6)),($C74&gt;=Paychecks!$A$6)*($C74&lt;=Paychecks!$B$6))))</f>
      </c>
      <c r="P74" s="14">
        <f>IF(OR($A74="",$C74=""),0,IF((7*($D74="Weekly")+14*($D74="Every 2 weeks"))&gt;0,MAX(0,-INT(($C74-(Paychecks!$B$7+1))/(7*($D74="Weekly")+14*($D74="Every 2 weeks")))-MAX(0,-INT(($C74-Paychecks!$A$7)/(7*($D74="Weekly")+14*($D74="Every 2 weeks"))))),IF((($D74="Monthly")+3*($D74="Quarterly")+12*($D74="Yearly"))&gt;0,IF(((YEAR((Paychecks!$B$7+1))-YEAR($C74))*12+MONTH((Paychecks!$B$7+1))-MONTH($C74))&lt;0,0,INT((((YEAR((Paychecks!$B$7+1))-YEAR($C74))*12+MONTH((Paychecks!$B$7+1))-MONTH($C74))-1)/(($D74="Monthly")+3*($D74="Quarterly")+12*($D74="Yearly")))+1+(MOD(((YEAR((Paychecks!$B$7+1))-YEAR($C74))*12+MONTH((Paychecks!$B$7+1))-MONTH($C74)),(($D74="Monthly")+3*($D74="Quarterly")+12*($D74="Yearly")))=0)*(EDATE($C74,((YEAR((Paychecks!$B$7+1))-YEAR($C74))*12+MONTH((Paychecks!$B$7+1))-MONTH($C74)))&lt;(Paychecks!$B$7+1)))-IF(((YEAR(Paychecks!$A$7)-YEAR($C74))*12+MONTH(Paychecks!$A$7)-MONTH($C74))&lt;0,0,INT((((YEAR(Paychecks!$A$7)-YEAR($C74))*12+MONTH(Paychecks!$A$7)-MONTH($C74))-1)/(($D74="Monthly")+3*($D74="Quarterly")+12*($D74="Yearly")))+1+(MOD(((YEAR(Paychecks!$A$7)-YEAR($C74))*12+MONTH(Paychecks!$A$7)-MONTH($C74)),(($D74="Monthly")+3*($D74="Quarterly")+12*($D74="Yearly")))=0)*(EDATE($C74,((YEAR(Paychecks!$A$7)-YEAR($C74))*12+MONTH(Paychecks!$A$7)-MONTH($C74)))&lt;Paychecks!$A$7)),($C74&gt;=Paychecks!$A$7)*($C74&lt;=Paychecks!$B$7))))</f>
      </c>
      <c r="Q74" s="14">
        <f>IF(OR($A74="",$C74=""),0,IF((7*($D74="Weekly")+14*($D74="Every 2 weeks"))&gt;0,MAX(0,-INT(($C74-(Paychecks!$B$8+1))/(7*($D74="Weekly")+14*($D74="Every 2 weeks")))-MAX(0,-INT(($C74-Paychecks!$A$8)/(7*($D74="Weekly")+14*($D74="Every 2 weeks"))))),IF((($D74="Monthly")+3*($D74="Quarterly")+12*($D74="Yearly"))&gt;0,IF(((YEAR((Paychecks!$B$8+1))-YEAR($C74))*12+MONTH((Paychecks!$B$8+1))-MONTH($C74))&lt;0,0,INT((((YEAR((Paychecks!$B$8+1))-YEAR($C74))*12+MONTH((Paychecks!$B$8+1))-MONTH($C74))-1)/(($D74="Monthly")+3*($D74="Quarterly")+12*($D74="Yearly")))+1+(MOD(((YEAR((Paychecks!$B$8+1))-YEAR($C74))*12+MONTH((Paychecks!$B$8+1))-MONTH($C74)),(($D74="Monthly")+3*($D74="Quarterly")+12*($D74="Yearly")))=0)*(EDATE($C74,((YEAR((Paychecks!$B$8+1))-YEAR($C74))*12+MONTH((Paychecks!$B$8+1))-MONTH($C74)))&lt;(Paychecks!$B$8+1)))-IF(((YEAR(Paychecks!$A$8)-YEAR($C74))*12+MONTH(Paychecks!$A$8)-MONTH($C74))&lt;0,0,INT((((YEAR(Paychecks!$A$8)-YEAR($C74))*12+MONTH(Paychecks!$A$8)-MONTH($C74))-1)/(($D74="Monthly")+3*($D74="Quarterly")+12*($D74="Yearly")))+1+(MOD(((YEAR(Paychecks!$A$8)-YEAR($C74))*12+MONTH(Paychecks!$A$8)-MONTH($C74)),(($D74="Monthly")+3*($D74="Quarterly")+12*($D74="Yearly")))=0)*(EDATE($C74,((YEAR(Paychecks!$A$8)-YEAR($C74))*12+MONTH(Paychecks!$A$8)-MONTH($C74)))&lt;Paychecks!$A$8)),($C74&gt;=Paychecks!$A$8)*($C74&lt;=Paychecks!$B$8))))</f>
      </c>
      <c r="R74" s="14">
        <f>IF(OR($A74="",$C74=""),0,IF((7*($D74="Weekly")+14*($D74="Every 2 weeks"))&gt;0,MAX(0,-INT(($C74-(Paychecks!$B$9+1))/(7*($D74="Weekly")+14*($D74="Every 2 weeks")))-MAX(0,-INT(($C74-Paychecks!$A$9)/(7*($D74="Weekly")+14*($D74="Every 2 weeks"))))),IF((($D74="Monthly")+3*($D74="Quarterly")+12*($D74="Yearly"))&gt;0,IF(((YEAR((Paychecks!$B$9+1))-YEAR($C74))*12+MONTH((Paychecks!$B$9+1))-MONTH($C74))&lt;0,0,INT((((YEAR((Paychecks!$B$9+1))-YEAR($C74))*12+MONTH((Paychecks!$B$9+1))-MONTH($C74))-1)/(($D74="Monthly")+3*($D74="Quarterly")+12*($D74="Yearly")))+1+(MOD(((YEAR((Paychecks!$B$9+1))-YEAR($C74))*12+MONTH((Paychecks!$B$9+1))-MONTH($C74)),(($D74="Monthly")+3*($D74="Quarterly")+12*($D74="Yearly")))=0)*(EDATE($C74,((YEAR((Paychecks!$B$9+1))-YEAR($C74))*12+MONTH((Paychecks!$B$9+1))-MONTH($C74)))&lt;(Paychecks!$B$9+1)))-IF(((YEAR(Paychecks!$A$9)-YEAR($C74))*12+MONTH(Paychecks!$A$9)-MONTH($C74))&lt;0,0,INT((((YEAR(Paychecks!$A$9)-YEAR($C74))*12+MONTH(Paychecks!$A$9)-MONTH($C74))-1)/(($D74="Monthly")+3*($D74="Quarterly")+12*($D74="Yearly")))+1+(MOD(((YEAR(Paychecks!$A$9)-YEAR($C74))*12+MONTH(Paychecks!$A$9)-MONTH($C74)),(($D74="Monthly")+3*($D74="Quarterly")+12*($D74="Yearly")))=0)*(EDATE($C74,((YEAR(Paychecks!$A$9)-YEAR($C74))*12+MONTH(Paychecks!$A$9)-MONTH($C74)))&lt;Paychecks!$A$9)),($C74&gt;=Paychecks!$A$9)*($C74&lt;=Paychecks!$B$9))))</f>
      </c>
    </row>
    <row r="75" spans="1:18" x14ac:dyDescent="0.25">
      <c r="A75" s="2"/>
      <c r="B75" s="11"/>
      <c r="C75" s="9"/>
      <c r="D75" s="2"/>
      <c r="E75" s="2"/>
      <c r="F75" s="2"/>
      <c r="G75" s="2">
        <f>IF(A75="","",IF(F75="Yes","Paid",IF(C75&lt;TODAY(),"Overdue",IF(C75-TODAY()&lt;=HeadsUp,"Due soon",IF(E75="Yes","Autopay","Upcoming")))))</f>
      </c>
      <c r="H75" s="2">
        <f>IF(OR(A75="",F75="Yes"),"",C75-TODAY())</f>
      </c>
      <c r="I75" s="9">
        <f>IF(OR(A75="",C75=""),"",IF(OR(C75&lt;Paychecks!$A$2,C75&gt;Paychecks!$B$9),"",INDEX(Paychecks!$A$2:$A$9,MATCH(C75,Paychecks!$A$2:$A$9,1))))</f>
      </c>
      <c r="J75" s="2"/>
      <c r="K75" s="14">
        <f>IF(OR($A75="",$C75=""),0,IF((7*($D75="Weekly")+14*($D75="Every 2 weeks"))&gt;0,MAX(0,-INT(($C75-(Paychecks!$B$2+1))/(7*($D75="Weekly")+14*($D75="Every 2 weeks")))-MAX(0,-INT(($C75-Paychecks!$A$2)/(7*($D75="Weekly")+14*($D75="Every 2 weeks"))))),IF((($D75="Monthly")+3*($D75="Quarterly")+12*($D75="Yearly"))&gt;0,IF(((YEAR((Paychecks!$B$2+1))-YEAR($C75))*12+MONTH((Paychecks!$B$2+1))-MONTH($C75))&lt;0,0,INT((((YEAR((Paychecks!$B$2+1))-YEAR($C75))*12+MONTH((Paychecks!$B$2+1))-MONTH($C75))-1)/(($D75="Monthly")+3*($D75="Quarterly")+12*($D75="Yearly")))+1+(MOD(((YEAR((Paychecks!$B$2+1))-YEAR($C75))*12+MONTH((Paychecks!$B$2+1))-MONTH($C75)),(($D75="Monthly")+3*($D75="Quarterly")+12*($D75="Yearly")))=0)*(EDATE($C75,((YEAR((Paychecks!$B$2+1))-YEAR($C75))*12+MONTH((Paychecks!$B$2+1))-MONTH($C75)))&lt;(Paychecks!$B$2+1)))-IF(((YEAR(Paychecks!$A$2)-YEAR($C75))*12+MONTH(Paychecks!$A$2)-MONTH($C75))&lt;0,0,INT((((YEAR(Paychecks!$A$2)-YEAR($C75))*12+MONTH(Paychecks!$A$2)-MONTH($C75))-1)/(($D75="Monthly")+3*($D75="Quarterly")+12*($D75="Yearly")))+1+(MOD(((YEAR(Paychecks!$A$2)-YEAR($C75))*12+MONTH(Paychecks!$A$2)-MONTH($C75)),(($D75="Monthly")+3*($D75="Quarterly")+12*($D75="Yearly")))=0)*(EDATE($C75,((YEAR(Paychecks!$A$2)-YEAR($C75))*12+MONTH(Paychecks!$A$2)-MONTH($C75)))&lt;Paychecks!$A$2)),($C75&gt;=Paychecks!$A$2)*($C75&lt;=Paychecks!$B$2))))</f>
      </c>
      <c r="L75" s="14">
        <f>IF(OR($A75="",$C75=""),0,IF((7*($D75="Weekly")+14*($D75="Every 2 weeks"))&gt;0,MAX(0,-INT(($C75-(Paychecks!$B$3+1))/(7*($D75="Weekly")+14*($D75="Every 2 weeks")))-MAX(0,-INT(($C75-Paychecks!$A$3)/(7*($D75="Weekly")+14*($D75="Every 2 weeks"))))),IF((($D75="Monthly")+3*($D75="Quarterly")+12*($D75="Yearly"))&gt;0,IF(((YEAR((Paychecks!$B$3+1))-YEAR($C75))*12+MONTH((Paychecks!$B$3+1))-MONTH($C75))&lt;0,0,INT((((YEAR((Paychecks!$B$3+1))-YEAR($C75))*12+MONTH((Paychecks!$B$3+1))-MONTH($C75))-1)/(($D75="Monthly")+3*($D75="Quarterly")+12*($D75="Yearly")))+1+(MOD(((YEAR((Paychecks!$B$3+1))-YEAR($C75))*12+MONTH((Paychecks!$B$3+1))-MONTH($C75)),(($D75="Monthly")+3*($D75="Quarterly")+12*($D75="Yearly")))=0)*(EDATE($C75,((YEAR((Paychecks!$B$3+1))-YEAR($C75))*12+MONTH((Paychecks!$B$3+1))-MONTH($C75)))&lt;(Paychecks!$B$3+1)))-IF(((YEAR(Paychecks!$A$3)-YEAR($C75))*12+MONTH(Paychecks!$A$3)-MONTH($C75))&lt;0,0,INT((((YEAR(Paychecks!$A$3)-YEAR($C75))*12+MONTH(Paychecks!$A$3)-MONTH($C75))-1)/(($D75="Monthly")+3*($D75="Quarterly")+12*($D75="Yearly")))+1+(MOD(((YEAR(Paychecks!$A$3)-YEAR($C75))*12+MONTH(Paychecks!$A$3)-MONTH($C75)),(($D75="Monthly")+3*($D75="Quarterly")+12*($D75="Yearly")))=0)*(EDATE($C75,((YEAR(Paychecks!$A$3)-YEAR($C75))*12+MONTH(Paychecks!$A$3)-MONTH($C75)))&lt;Paychecks!$A$3)),($C75&gt;=Paychecks!$A$3)*($C75&lt;=Paychecks!$B$3))))</f>
      </c>
      <c r="M75" s="14">
        <f>IF(OR($A75="",$C75=""),0,IF((7*($D75="Weekly")+14*($D75="Every 2 weeks"))&gt;0,MAX(0,-INT(($C75-(Paychecks!$B$4+1))/(7*($D75="Weekly")+14*($D75="Every 2 weeks")))-MAX(0,-INT(($C75-Paychecks!$A$4)/(7*($D75="Weekly")+14*($D75="Every 2 weeks"))))),IF((($D75="Monthly")+3*($D75="Quarterly")+12*($D75="Yearly"))&gt;0,IF(((YEAR((Paychecks!$B$4+1))-YEAR($C75))*12+MONTH((Paychecks!$B$4+1))-MONTH($C75))&lt;0,0,INT((((YEAR((Paychecks!$B$4+1))-YEAR($C75))*12+MONTH((Paychecks!$B$4+1))-MONTH($C75))-1)/(($D75="Monthly")+3*($D75="Quarterly")+12*($D75="Yearly")))+1+(MOD(((YEAR((Paychecks!$B$4+1))-YEAR($C75))*12+MONTH((Paychecks!$B$4+1))-MONTH($C75)),(($D75="Monthly")+3*($D75="Quarterly")+12*($D75="Yearly")))=0)*(EDATE($C75,((YEAR((Paychecks!$B$4+1))-YEAR($C75))*12+MONTH((Paychecks!$B$4+1))-MONTH($C75)))&lt;(Paychecks!$B$4+1)))-IF(((YEAR(Paychecks!$A$4)-YEAR($C75))*12+MONTH(Paychecks!$A$4)-MONTH($C75))&lt;0,0,INT((((YEAR(Paychecks!$A$4)-YEAR($C75))*12+MONTH(Paychecks!$A$4)-MONTH($C75))-1)/(($D75="Monthly")+3*($D75="Quarterly")+12*($D75="Yearly")))+1+(MOD(((YEAR(Paychecks!$A$4)-YEAR($C75))*12+MONTH(Paychecks!$A$4)-MONTH($C75)),(($D75="Monthly")+3*($D75="Quarterly")+12*($D75="Yearly")))=0)*(EDATE($C75,((YEAR(Paychecks!$A$4)-YEAR($C75))*12+MONTH(Paychecks!$A$4)-MONTH($C75)))&lt;Paychecks!$A$4)),($C75&gt;=Paychecks!$A$4)*($C75&lt;=Paychecks!$B$4))))</f>
      </c>
      <c r="N75" s="14">
        <f>IF(OR($A75="",$C75=""),0,IF((7*($D75="Weekly")+14*($D75="Every 2 weeks"))&gt;0,MAX(0,-INT(($C75-(Paychecks!$B$5+1))/(7*($D75="Weekly")+14*($D75="Every 2 weeks")))-MAX(0,-INT(($C75-Paychecks!$A$5)/(7*($D75="Weekly")+14*($D75="Every 2 weeks"))))),IF((($D75="Monthly")+3*($D75="Quarterly")+12*($D75="Yearly"))&gt;0,IF(((YEAR((Paychecks!$B$5+1))-YEAR($C75))*12+MONTH((Paychecks!$B$5+1))-MONTH($C75))&lt;0,0,INT((((YEAR((Paychecks!$B$5+1))-YEAR($C75))*12+MONTH((Paychecks!$B$5+1))-MONTH($C75))-1)/(($D75="Monthly")+3*($D75="Quarterly")+12*($D75="Yearly")))+1+(MOD(((YEAR((Paychecks!$B$5+1))-YEAR($C75))*12+MONTH((Paychecks!$B$5+1))-MONTH($C75)),(($D75="Monthly")+3*($D75="Quarterly")+12*($D75="Yearly")))=0)*(EDATE($C75,((YEAR((Paychecks!$B$5+1))-YEAR($C75))*12+MONTH((Paychecks!$B$5+1))-MONTH($C75)))&lt;(Paychecks!$B$5+1)))-IF(((YEAR(Paychecks!$A$5)-YEAR($C75))*12+MONTH(Paychecks!$A$5)-MONTH($C75))&lt;0,0,INT((((YEAR(Paychecks!$A$5)-YEAR($C75))*12+MONTH(Paychecks!$A$5)-MONTH($C75))-1)/(($D75="Monthly")+3*($D75="Quarterly")+12*($D75="Yearly")))+1+(MOD(((YEAR(Paychecks!$A$5)-YEAR($C75))*12+MONTH(Paychecks!$A$5)-MONTH($C75)),(($D75="Monthly")+3*($D75="Quarterly")+12*($D75="Yearly")))=0)*(EDATE($C75,((YEAR(Paychecks!$A$5)-YEAR($C75))*12+MONTH(Paychecks!$A$5)-MONTH($C75)))&lt;Paychecks!$A$5)),($C75&gt;=Paychecks!$A$5)*($C75&lt;=Paychecks!$B$5))))</f>
      </c>
      <c r="O75" s="14">
        <f>IF(OR($A75="",$C75=""),0,IF((7*($D75="Weekly")+14*($D75="Every 2 weeks"))&gt;0,MAX(0,-INT(($C75-(Paychecks!$B$6+1))/(7*($D75="Weekly")+14*($D75="Every 2 weeks")))-MAX(0,-INT(($C75-Paychecks!$A$6)/(7*($D75="Weekly")+14*($D75="Every 2 weeks"))))),IF((($D75="Monthly")+3*($D75="Quarterly")+12*($D75="Yearly"))&gt;0,IF(((YEAR((Paychecks!$B$6+1))-YEAR($C75))*12+MONTH((Paychecks!$B$6+1))-MONTH($C75))&lt;0,0,INT((((YEAR((Paychecks!$B$6+1))-YEAR($C75))*12+MONTH((Paychecks!$B$6+1))-MONTH($C75))-1)/(($D75="Monthly")+3*($D75="Quarterly")+12*($D75="Yearly")))+1+(MOD(((YEAR((Paychecks!$B$6+1))-YEAR($C75))*12+MONTH((Paychecks!$B$6+1))-MONTH($C75)),(($D75="Monthly")+3*($D75="Quarterly")+12*($D75="Yearly")))=0)*(EDATE($C75,((YEAR((Paychecks!$B$6+1))-YEAR($C75))*12+MONTH((Paychecks!$B$6+1))-MONTH($C75)))&lt;(Paychecks!$B$6+1)))-IF(((YEAR(Paychecks!$A$6)-YEAR($C75))*12+MONTH(Paychecks!$A$6)-MONTH($C75))&lt;0,0,INT((((YEAR(Paychecks!$A$6)-YEAR($C75))*12+MONTH(Paychecks!$A$6)-MONTH($C75))-1)/(($D75="Monthly")+3*($D75="Quarterly")+12*($D75="Yearly")))+1+(MOD(((YEAR(Paychecks!$A$6)-YEAR($C75))*12+MONTH(Paychecks!$A$6)-MONTH($C75)),(($D75="Monthly")+3*($D75="Quarterly")+12*($D75="Yearly")))=0)*(EDATE($C75,((YEAR(Paychecks!$A$6)-YEAR($C75))*12+MONTH(Paychecks!$A$6)-MONTH($C75)))&lt;Paychecks!$A$6)),($C75&gt;=Paychecks!$A$6)*($C75&lt;=Paychecks!$B$6))))</f>
      </c>
      <c r="P75" s="14">
        <f>IF(OR($A75="",$C75=""),0,IF((7*($D75="Weekly")+14*($D75="Every 2 weeks"))&gt;0,MAX(0,-INT(($C75-(Paychecks!$B$7+1))/(7*($D75="Weekly")+14*($D75="Every 2 weeks")))-MAX(0,-INT(($C75-Paychecks!$A$7)/(7*($D75="Weekly")+14*($D75="Every 2 weeks"))))),IF((($D75="Monthly")+3*($D75="Quarterly")+12*($D75="Yearly"))&gt;0,IF(((YEAR((Paychecks!$B$7+1))-YEAR($C75))*12+MONTH((Paychecks!$B$7+1))-MONTH($C75))&lt;0,0,INT((((YEAR((Paychecks!$B$7+1))-YEAR($C75))*12+MONTH((Paychecks!$B$7+1))-MONTH($C75))-1)/(($D75="Monthly")+3*($D75="Quarterly")+12*($D75="Yearly")))+1+(MOD(((YEAR((Paychecks!$B$7+1))-YEAR($C75))*12+MONTH((Paychecks!$B$7+1))-MONTH($C75)),(($D75="Monthly")+3*($D75="Quarterly")+12*($D75="Yearly")))=0)*(EDATE($C75,((YEAR((Paychecks!$B$7+1))-YEAR($C75))*12+MONTH((Paychecks!$B$7+1))-MONTH($C75)))&lt;(Paychecks!$B$7+1)))-IF(((YEAR(Paychecks!$A$7)-YEAR($C75))*12+MONTH(Paychecks!$A$7)-MONTH($C75))&lt;0,0,INT((((YEAR(Paychecks!$A$7)-YEAR($C75))*12+MONTH(Paychecks!$A$7)-MONTH($C75))-1)/(($D75="Monthly")+3*($D75="Quarterly")+12*($D75="Yearly")))+1+(MOD(((YEAR(Paychecks!$A$7)-YEAR($C75))*12+MONTH(Paychecks!$A$7)-MONTH($C75)),(($D75="Monthly")+3*($D75="Quarterly")+12*($D75="Yearly")))=0)*(EDATE($C75,((YEAR(Paychecks!$A$7)-YEAR($C75))*12+MONTH(Paychecks!$A$7)-MONTH($C75)))&lt;Paychecks!$A$7)),($C75&gt;=Paychecks!$A$7)*($C75&lt;=Paychecks!$B$7))))</f>
      </c>
      <c r="Q75" s="14">
        <f>IF(OR($A75="",$C75=""),0,IF((7*($D75="Weekly")+14*($D75="Every 2 weeks"))&gt;0,MAX(0,-INT(($C75-(Paychecks!$B$8+1))/(7*($D75="Weekly")+14*($D75="Every 2 weeks")))-MAX(0,-INT(($C75-Paychecks!$A$8)/(7*($D75="Weekly")+14*($D75="Every 2 weeks"))))),IF((($D75="Monthly")+3*($D75="Quarterly")+12*($D75="Yearly"))&gt;0,IF(((YEAR((Paychecks!$B$8+1))-YEAR($C75))*12+MONTH((Paychecks!$B$8+1))-MONTH($C75))&lt;0,0,INT((((YEAR((Paychecks!$B$8+1))-YEAR($C75))*12+MONTH((Paychecks!$B$8+1))-MONTH($C75))-1)/(($D75="Monthly")+3*($D75="Quarterly")+12*($D75="Yearly")))+1+(MOD(((YEAR((Paychecks!$B$8+1))-YEAR($C75))*12+MONTH((Paychecks!$B$8+1))-MONTH($C75)),(($D75="Monthly")+3*($D75="Quarterly")+12*($D75="Yearly")))=0)*(EDATE($C75,((YEAR((Paychecks!$B$8+1))-YEAR($C75))*12+MONTH((Paychecks!$B$8+1))-MONTH($C75)))&lt;(Paychecks!$B$8+1)))-IF(((YEAR(Paychecks!$A$8)-YEAR($C75))*12+MONTH(Paychecks!$A$8)-MONTH($C75))&lt;0,0,INT((((YEAR(Paychecks!$A$8)-YEAR($C75))*12+MONTH(Paychecks!$A$8)-MONTH($C75))-1)/(($D75="Monthly")+3*($D75="Quarterly")+12*($D75="Yearly")))+1+(MOD(((YEAR(Paychecks!$A$8)-YEAR($C75))*12+MONTH(Paychecks!$A$8)-MONTH($C75)),(($D75="Monthly")+3*($D75="Quarterly")+12*($D75="Yearly")))=0)*(EDATE($C75,((YEAR(Paychecks!$A$8)-YEAR($C75))*12+MONTH(Paychecks!$A$8)-MONTH($C75)))&lt;Paychecks!$A$8)),($C75&gt;=Paychecks!$A$8)*($C75&lt;=Paychecks!$B$8))))</f>
      </c>
      <c r="R75" s="14">
        <f>IF(OR($A75="",$C75=""),0,IF((7*($D75="Weekly")+14*($D75="Every 2 weeks"))&gt;0,MAX(0,-INT(($C75-(Paychecks!$B$9+1))/(7*($D75="Weekly")+14*($D75="Every 2 weeks")))-MAX(0,-INT(($C75-Paychecks!$A$9)/(7*($D75="Weekly")+14*($D75="Every 2 weeks"))))),IF((($D75="Monthly")+3*($D75="Quarterly")+12*($D75="Yearly"))&gt;0,IF(((YEAR((Paychecks!$B$9+1))-YEAR($C75))*12+MONTH((Paychecks!$B$9+1))-MONTH($C75))&lt;0,0,INT((((YEAR((Paychecks!$B$9+1))-YEAR($C75))*12+MONTH((Paychecks!$B$9+1))-MONTH($C75))-1)/(($D75="Monthly")+3*($D75="Quarterly")+12*($D75="Yearly")))+1+(MOD(((YEAR((Paychecks!$B$9+1))-YEAR($C75))*12+MONTH((Paychecks!$B$9+1))-MONTH($C75)),(($D75="Monthly")+3*($D75="Quarterly")+12*($D75="Yearly")))=0)*(EDATE($C75,((YEAR((Paychecks!$B$9+1))-YEAR($C75))*12+MONTH((Paychecks!$B$9+1))-MONTH($C75)))&lt;(Paychecks!$B$9+1)))-IF(((YEAR(Paychecks!$A$9)-YEAR($C75))*12+MONTH(Paychecks!$A$9)-MONTH($C75))&lt;0,0,INT((((YEAR(Paychecks!$A$9)-YEAR($C75))*12+MONTH(Paychecks!$A$9)-MONTH($C75))-1)/(($D75="Monthly")+3*($D75="Quarterly")+12*($D75="Yearly")))+1+(MOD(((YEAR(Paychecks!$A$9)-YEAR($C75))*12+MONTH(Paychecks!$A$9)-MONTH($C75)),(($D75="Monthly")+3*($D75="Quarterly")+12*($D75="Yearly")))=0)*(EDATE($C75,((YEAR(Paychecks!$A$9)-YEAR($C75))*12+MONTH(Paychecks!$A$9)-MONTH($C75)))&lt;Paychecks!$A$9)),($C75&gt;=Paychecks!$A$9)*($C75&lt;=Paychecks!$B$9))))</f>
      </c>
    </row>
    <row r="76" spans="1:18" x14ac:dyDescent="0.25">
      <c r="A76" s="2"/>
      <c r="B76" s="11"/>
      <c r="C76" s="9"/>
      <c r="D76" s="2"/>
      <c r="E76" s="2"/>
      <c r="F76" s="2"/>
      <c r="G76" s="2">
        <f>IF(A76="","",IF(F76="Yes","Paid",IF(C76&lt;TODAY(),"Overdue",IF(C76-TODAY()&lt;=HeadsUp,"Due soon",IF(E76="Yes","Autopay","Upcoming")))))</f>
      </c>
      <c r="H76" s="2">
        <f>IF(OR(A76="",F76="Yes"),"",C76-TODAY())</f>
      </c>
      <c r="I76" s="9">
        <f>IF(OR(A76="",C76=""),"",IF(OR(C76&lt;Paychecks!$A$2,C76&gt;Paychecks!$B$9),"",INDEX(Paychecks!$A$2:$A$9,MATCH(C76,Paychecks!$A$2:$A$9,1))))</f>
      </c>
      <c r="J76" s="2"/>
      <c r="K76" s="14">
        <f>IF(OR($A76="",$C76=""),0,IF((7*($D76="Weekly")+14*($D76="Every 2 weeks"))&gt;0,MAX(0,-INT(($C76-(Paychecks!$B$2+1))/(7*($D76="Weekly")+14*($D76="Every 2 weeks")))-MAX(0,-INT(($C76-Paychecks!$A$2)/(7*($D76="Weekly")+14*($D76="Every 2 weeks"))))),IF((($D76="Monthly")+3*($D76="Quarterly")+12*($D76="Yearly"))&gt;0,IF(((YEAR((Paychecks!$B$2+1))-YEAR($C76))*12+MONTH((Paychecks!$B$2+1))-MONTH($C76))&lt;0,0,INT((((YEAR((Paychecks!$B$2+1))-YEAR($C76))*12+MONTH((Paychecks!$B$2+1))-MONTH($C76))-1)/(($D76="Monthly")+3*($D76="Quarterly")+12*($D76="Yearly")))+1+(MOD(((YEAR((Paychecks!$B$2+1))-YEAR($C76))*12+MONTH((Paychecks!$B$2+1))-MONTH($C76)),(($D76="Monthly")+3*($D76="Quarterly")+12*($D76="Yearly")))=0)*(EDATE($C76,((YEAR((Paychecks!$B$2+1))-YEAR($C76))*12+MONTH((Paychecks!$B$2+1))-MONTH($C76)))&lt;(Paychecks!$B$2+1)))-IF(((YEAR(Paychecks!$A$2)-YEAR($C76))*12+MONTH(Paychecks!$A$2)-MONTH($C76))&lt;0,0,INT((((YEAR(Paychecks!$A$2)-YEAR($C76))*12+MONTH(Paychecks!$A$2)-MONTH($C76))-1)/(($D76="Monthly")+3*($D76="Quarterly")+12*($D76="Yearly")))+1+(MOD(((YEAR(Paychecks!$A$2)-YEAR($C76))*12+MONTH(Paychecks!$A$2)-MONTH($C76)),(($D76="Monthly")+3*($D76="Quarterly")+12*($D76="Yearly")))=0)*(EDATE($C76,((YEAR(Paychecks!$A$2)-YEAR($C76))*12+MONTH(Paychecks!$A$2)-MONTH($C76)))&lt;Paychecks!$A$2)),($C76&gt;=Paychecks!$A$2)*($C76&lt;=Paychecks!$B$2))))</f>
      </c>
      <c r="L76" s="14">
        <f>IF(OR($A76="",$C76=""),0,IF((7*($D76="Weekly")+14*($D76="Every 2 weeks"))&gt;0,MAX(0,-INT(($C76-(Paychecks!$B$3+1))/(7*($D76="Weekly")+14*($D76="Every 2 weeks")))-MAX(0,-INT(($C76-Paychecks!$A$3)/(7*($D76="Weekly")+14*($D76="Every 2 weeks"))))),IF((($D76="Monthly")+3*($D76="Quarterly")+12*($D76="Yearly"))&gt;0,IF(((YEAR((Paychecks!$B$3+1))-YEAR($C76))*12+MONTH((Paychecks!$B$3+1))-MONTH($C76))&lt;0,0,INT((((YEAR((Paychecks!$B$3+1))-YEAR($C76))*12+MONTH((Paychecks!$B$3+1))-MONTH($C76))-1)/(($D76="Monthly")+3*($D76="Quarterly")+12*($D76="Yearly")))+1+(MOD(((YEAR((Paychecks!$B$3+1))-YEAR($C76))*12+MONTH((Paychecks!$B$3+1))-MONTH($C76)),(($D76="Monthly")+3*($D76="Quarterly")+12*($D76="Yearly")))=0)*(EDATE($C76,((YEAR((Paychecks!$B$3+1))-YEAR($C76))*12+MONTH((Paychecks!$B$3+1))-MONTH($C76)))&lt;(Paychecks!$B$3+1)))-IF(((YEAR(Paychecks!$A$3)-YEAR($C76))*12+MONTH(Paychecks!$A$3)-MONTH($C76))&lt;0,0,INT((((YEAR(Paychecks!$A$3)-YEAR($C76))*12+MONTH(Paychecks!$A$3)-MONTH($C76))-1)/(($D76="Monthly")+3*($D76="Quarterly")+12*($D76="Yearly")))+1+(MOD(((YEAR(Paychecks!$A$3)-YEAR($C76))*12+MONTH(Paychecks!$A$3)-MONTH($C76)),(($D76="Monthly")+3*($D76="Quarterly")+12*($D76="Yearly")))=0)*(EDATE($C76,((YEAR(Paychecks!$A$3)-YEAR($C76))*12+MONTH(Paychecks!$A$3)-MONTH($C76)))&lt;Paychecks!$A$3)),($C76&gt;=Paychecks!$A$3)*($C76&lt;=Paychecks!$B$3))))</f>
      </c>
      <c r="M76" s="14">
        <f>IF(OR($A76="",$C76=""),0,IF((7*($D76="Weekly")+14*($D76="Every 2 weeks"))&gt;0,MAX(0,-INT(($C76-(Paychecks!$B$4+1))/(7*($D76="Weekly")+14*($D76="Every 2 weeks")))-MAX(0,-INT(($C76-Paychecks!$A$4)/(7*($D76="Weekly")+14*($D76="Every 2 weeks"))))),IF((($D76="Monthly")+3*($D76="Quarterly")+12*($D76="Yearly"))&gt;0,IF(((YEAR((Paychecks!$B$4+1))-YEAR($C76))*12+MONTH((Paychecks!$B$4+1))-MONTH($C76))&lt;0,0,INT((((YEAR((Paychecks!$B$4+1))-YEAR($C76))*12+MONTH((Paychecks!$B$4+1))-MONTH($C76))-1)/(($D76="Monthly")+3*($D76="Quarterly")+12*($D76="Yearly")))+1+(MOD(((YEAR((Paychecks!$B$4+1))-YEAR($C76))*12+MONTH((Paychecks!$B$4+1))-MONTH($C76)),(($D76="Monthly")+3*($D76="Quarterly")+12*($D76="Yearly")))=0)*(EDATE($C76,((YEAR((Paychecks!$B$4+1))-YEAR($C76))*12+MONTH((Paychecks!$B$4+1))-MONTH($C76)))&lt;(Paychecks!$B$4+1)))-IF(((YEAR(Paychecks!$A$4)-YEAR($C76))*12+MONTH(Paychecks!$A$4)-MONTH($C76))&lt;0,0,INT((((YEAR(Paychecks!$A$4)-YEAR($C76))*12+MONTH(Paychecks!$A$4)-MONTH($C76))-1)/(($D76="Monthly")+3*($D76="Quarterly")+12*($D76="Yearly")))+1+(MOD(((YEAR(Paychecks!$A$4)-YEAR($C76))*12+MONTH(Paychecks!$A$4)-MONTH($C76)),(($D76="Monthly")+3*($D76="Quarterly")+12*($D76="Yearly")))=0)*(EDATE($C76,((YEAR(Paychecks!$A$4)-YEAR($C76))*12+MONTH(Paychecks!$A$4)-MONTH($C76)))&lt;Paychecks!$A$4)),($C76&gt;=Paychecks!$A$4)*($C76&lt;=Paychecks!$B$4))))</f>
      </c>
      <c r="N76" s="14">
        <f>IF(OR($A76="",$C76=""),0,IF((7*($D76="Weekly")+14*($D76="Every 2 weeks"))&gt;0,MAX(0,-INT(($C76-(Paychecks!$B$5+1))/(7*($D76="Weekly")+14*($D76="Every 2 weeks")))-MAX(0,-INT(($C76-Paychecks!$A$5)/(7*($D76="Weekly")+14*($D76="Every 2 weeks"))))),IF((($D76="Monthly")+3*($D76="Quarterly")+12*($D76="Yearly"))&gt;0,IF(((YEAR((Paychecks!$B$5+1))-YEAR($C76))*12+MONTH((Paychecks!$B$5+1))-MONTH($C76))&lt;0,0,INT((((YEAR((Paychecks!$B$5+1))-YEAR($C76))*12+MONTH((Paychecks!$B$5+1))-MONTH($C76))-1)/(($D76="Monthly")+3*($D76="Quarterly")+12*($D76="Yearly")))+1+(MOD(((YEAR((Paychecks!$B$5+1))-YEAR($C76))*12+MONTH((Paychecks!$B$5+1))-MONTH($C76)),(($D76="Monthly")+3*($D76="Quarterly")+12*($D76="Yearly")))=0)*(EDATE($C76,((YEAR((Paychecks!$B$5+1))-YEAR($C76))*12+MONTH((Paychecks!$B$5+1))-MONTH($C76)))&lt;(Paychecks!$B$5+1)))-IF(((YEAR(Paychecks!$A$5)-YEAR($C76))*12+MONTH(Paychecks!$A$5)-MONTH($C76))&lt;0,0,INT((((YEAR(Paychecks!$A$5)-YEAR($C76))*12+MONTH(Paychecks!$A$5)-MONTH($C76))-1)/(($D76="Monthly")+3*($D76="Quarterly")+12*($D76="Yearly")))+1+(MOD(((YEAR(Paychecks!$A$5)-YEAR($C76))*12+MONTH(Paychecks!$A$5)-MONTH($C76)),(($D76="Monthly")+3*($D76="Quarterly")+12*($D76="Yearly")))=0)*(EDATE($C76,((YEAR(Paychecks!$A$5)-YEAR($C76))*12+MONTH(Paychecks!$A$5)-MONTH($C76)))&lt;Paychecks!$A$5)),($C76&gt;=Paychecks!$A$5)*($C76&lt;=Paychecks!$B$5))))</f>
      </c>
      <c r="O76" s="14">
        <f>IF(OR($A76="",$C76=""),0,IF((7*($D76="Weekly")+14*($D76="Every 2 weeks"))&gt;0,MAX(0,-INT(($C76-(Paychecks!$B$6+1))/(7*($D76="Weekly")+14*($D76="Every 2 weeks")))-MAX(0,-INT(($C76-Paychecks!$A$6)/(7*($D76="Weekly")+14*($D76="Every 2 weeks"))))),IF((($D76="Monthly")+3*($D76="Quarterly")+12*($D76="Yearly"))&gt;0,IF(((YEAR((Paychecks!$B$6+1))-YEAR($C76))*12+MONTH((Paychecks!$B$6+1))-MONTH($C76))&lt;0,0,INT((((YEAR((Paychecks!$B$6+1))-YEAR($C76))*12+MONTH((Paychecks!$B$6+1))-MONTH($C76))-1)/(($D76="Monthly")+3*($D76="Quarterly")+12*($D76="Yearly")))+1+(MOD(((YEAR((Paychecks!$B$6+1))-YEAR($C76))*12+MONTH((Paychecks!$B$6+1))-MONTH($C76)),(($D76="Monthly")+3*($D76="Quarterly")+12*($D76="Yearly")))=0)*(EDATE($C76,((YEAR((Paychecks!$B$6+1))-YEAR($C76))*12+MONTH((Paychecks!$B$6+1))-MONTH($C76)))&lt;(Paychecks!$B$6+1)))-IF(((YEAR(Paychecks!$A$6)-YEAR($C76))*12+MONTH(Paychecks!$A$6)-MONTH($C76))&lt;0,0,INT((((YEAR(Paychecks!$A$6)-YEAR($C76))*12+MONTH(Paychecks!$A$6)-MONTH($C76))-1)/(($D76="Monthly")+3*($D76="Quarterly")+12*($D76="Yearly")))+1+(MOD(((YEAR(Paychecks!$A$6)-YEAR($C76))*12+MONTH(Paychecks!$A$6)-MONTH($C76)),(($D76="Monthly")+3*($D76="Quarterly")+12*($D76="Yearly")))=0)*(EDATE($C76,((YEAR(Paychecks!$A$6)-YEAR($C76))*12+MONTH(Paychecks!$A$6)-MONTH($C76)))&lt;Paychecks!$A$6)),($C76&gt;=Paychecks!$A$6)*($C76&lt;=Paychecks!$B$6))))</f>
      </c>
      <c r="P76" s="14">
        <f>IF(OR($A76="",$C76=""),0,IF((7*($D76="Weekly")+14*($D76="Every 2 weeks"))&gt;0,MAX(0,-INT(($C76-(Paychecks!$B$7+1))/(7*($D76="Weekly")+14*($D76="Every 2 weeks")))-MAX(0,-INT(($C76-Paychecks!$A$7)/(7*($D76="Weekly")+14*($D76="Every 2 weeks"))))),IF((($D76="Monthly")+3*($D76="Quarterly")+12*($D76="Yearly"))&gt;0,IF(((YEAR((Paychecks!$B$7+1))-YEAR($C76))*12+MONTH((Paychecks!$B$7+1))-MONTH($C76))&lt;0,0,INT((((YEAR((Paychecks!$B$7+1))-YEAR($C76))*12+MONTH((Paychecks!$B$7+1))-MONTH($C76))-1)/(($D76="Monthly")+3*($D76="Quarterly")+12*($D76="Yearly")))+1+(MOD(((YEAR((Paychecks!$B$7+1))-YEAR($C76))*12+MONTH((Paychecks!$B$7+1))-MONTH($C76)),(($D76="Monthly")+3*($D76="Quarterly")+12*($D76="Yearly")))=0)*(EDATE($C76,((YEAR((Paychecks!$B$7+1))-YEAR($C76))*12+MONTH((Paychecks!$B$7+1))-MONTH($C76)))&lt;(Paychecks!$B$7+1)))-IF(((YEAR(Paychecks!$A$7)-YEAR($C76))*12+MONTH(Paychecks!$A$7)-MONTH($C76))&lt;0,0,INT((((YEAR(Paychecks!$A$7)-YEAR($C76))*12+MONTH(Paychecks!$A$7)-MONTH($C76))-1)/(($D76="Monthly")+3*($D76="Quarterly")+12*($D76="Yearly")))+1+(MOD(((YEAR(Paychecks!$A$7)-YEAR($C76))*12+MONTH(Paychecks!$A$7)-MONTH($C76)),(($D76="Monthly")+3*($D76="Quarterly")+12*($D76="Yearly")))=0)*(EDATE($C76,((YEAR(Paychecks!$A$7)-YEAR($C76))*12+MONTH(Paychecks!$A$7)-MONTH($C76)))&lt;Paychecks!$A$7)),($C76&gt;=Paychecks!$A$7)*($C76&lt;=Paychecks!$B$7))))</f>
      </c>
      <c r="Q76" s="14">
        <f>IF(OR($A76="",$C76=""),0,IF((7*($D76="Weekly")+14*($D76="Every 2 weeks"))&gt;0,MAX(0,-INT(($C76-(Paychecks!$B$8+1))/(7*($D76="Weekly")+14*($D76="Every 2 weeks")))-MAX(0,-INT(($C76-Paychecks!$A$8)/(7*($D76="Weekly")+14*($D76="Every 2 weeks"))))),IF((($D76="Monthly")+3*($D76="Quarterly")+12*($D76="Yearly"))&gt;0,IF(((YEAR((Paychecks!$B$8+1))-YEAR($C76))*12+MONTH((Paychecks!$B$8+1))-MONTH($C76))&lt;0,0,INT((((YEAR((Paychecks!$B$8+1))-YEAR($C76))*12+MONTH((Paychecks!$B$8+1))-MONTH($C76))-1)/(($D76="Monthly")+3*($D76="Quarterly")+12*($D76="Yearly")))+1+(MOD(((YEAR((Paychecks!$B$8+1))-YEAR($C76))*12+MONTH((Paychecks!$B$8+1))-MONTH($C76)),(($D76="Monthly")+3*($D76="Quarterly")+12*($D76="Yearly")))=0)*(EDATE($C76,((YEAR((Paychecks!$B$8+1))-YEAR($C76))*12+MONTH((Paychecks!$B$8+1))-MONTH($C76)))&lt;(Paychecks!$B$8+1)))-IF(((YEAR(Paychecks!$A$8)-YEAR($C76))*12+MONTH(Paychecks!$A$8)-MONTH($C76))&lt;0,0,INT((((YEAR(Paychecks!$A$8)-YEAR($C76))*12+MONTH(Paychecks!$A$8)-MONTH($C76))-1)/(($D76="Monthly")+3*($D76="Quarterly")+12*($D76="Yearly")))+1+(MOD(((YEAR(Paychecks!$A$8)-YEAR($C76))*12+MONTH(Paychecks!$A$8)-MONTH($C76)),(($D76="Monthly")+3*($D76="Quarterly")+12*($D76="Yearly")))=0)*(EDATE($C76,((YEAR(Paychecks!$A$8)-YEAR($C76))*12+MONTH(Paychecks!$A$8)-MONTH($C76)))&lt;Paychecks!$A$8)),($C76&gt;=Paychecks!$A$8)*($C76&lt;=Paychecks!$B$8))))</f>
      </c>
      <c r="R76" s="14">
        <f>IF(OR($A76="",$C76=""),0,IF((7*($D76="Weekly")+14*($D76="Every 2 weeks"))&gt;0,MAX(0,-INT(($C76-(Paychecks!$B$9+1))/(7*($D76="Weekly")+14*($D76="Every 2 weeks")))-MAX(0,-INT(($C76-Paychecks!$A$9)/(7*($D76="Weekly")+14*($D76="Every 2 weeks"))))),IF((($D76="Monthly")+3*($D76="Quarterly")+12*($D76="Yearly"))&gt;0,IF(((YEAR((Paychecks!$B$9+1))-YEAR($C76))*12+MONTH((Paychecks!$B$9+1))-MONTH($C76))&lt;0,0,INT((((YEAR((Paychecks!$B$9+1))-YEAR($C76))*12+MONTH((Paychecks!$B$9+1))-MONTH($C76))-1)/(($D76="Monthly")+3*($D76="Quarterly")+12*($D76="Yearly")))+1+(MOD(((YEAR((Paychecks!$B$9+1))-YEAR($C76))*12+MONTH((Paychecks!$B$9+1))-MONTH($C76)),(($D76="Monthly")+3*($D76="Quarterly")+12*($D76="Yearly")))=0)*(EDATE($C76,((YEAR((Paychecks!$B$9+1))-YEAR($C76))*12+MONTH((Paychecks!$B$9+1))-MONTH($C76)))&lt;(Paychecks!$B$9+1)))-IF(((YEAR(Paychecks!$A$9)-YEAR($C76))*12+MONTH(Paychecks!$A$9)-MONTH($C76))&lt;0,0,INT((((YEAR(Paychecks!$A$9)-YEAR($C76))*12+MONTH(Paychecks!$A$9)-MONTH($C76))-1)/(($D76="Monthly")+3*($D76="Quarterly")+12*($D76="Yearly")))+1+(MOD(((YEAR(Paychecks!$A$9)-YEAR($C76))*12+MONTH(Paychecks!$A$9)-MONTH($C76)),(($D76="Monthly")+3*($D76="Quarterly")+12*($D76="Yearly")))=0)*(EDATE($C76,((YEAR(Paychecks!$A$9)-YEAR($C76))*12+MONTH(Paychecks!$A$9)-MONTH($C76)))&lt;Paychecks!$A$9)),($C76&gt;=Paychecks!$A$9)*($C76&lt;=Paychecks!$B$9))))</f>
      </c>
    </row>
    <row r="77" spans="1:18" x14ac:dyDescent="0.25">
      <c r="A77" s="2"/>
      <c r="B77" s="11"/>
      <c r="C77" s="9"/>
      <c r="D77" s="2"/>
      <c r="E77" s="2"/>
      <c r="F77" s="2"/>
      <c r="G77" s="2">
        <f>IF(A77="","",IF(F77="Yes","Paid",IF(C77&lt;TODAY(),"Overdue",IF(C77-TODAY()&lt;=HeadsUp,"Due soon",IF(E77="Yes","Autopay","Upcoming")))))</f>
      </c>
      <c r="H77" s="2">
        <f>IF(OR(A77="",F77="Yes"),"",C77-TODAY())</f>
      </c>
      <c r="I77" s="9">
        <f>IF(OR(A77="",C77=""),"",IF(OR(C77&lt;Paychecks!$A$2,C77&gt;Paychecks!$B$9),"",INDEX(Paychecks!$A$2:$A$9,MATCH(C77,Paychecks!$A$2:$A$9,1))))</f>
      </c>
      <c r="J77" s="2"/>
      <c r="K77" s="14">
        <f>IF(OR($A77="",$C77=""),0,IF((7*($D77="Weekly")+14*($D77="Every 2 weeks"))&gt;0,MAX(0,-INT(($C77-(Paychecks!$B$2+1))/(7*($D77="Weekly")+14*($D77="Every 2 weeks")))-MAX(0,-INT(($C77-Paychecks!$A$2)/(7*($D77="Weekly")+14*($D77="Every 2 weeks"))))),IF((($D77="Monthly")+3*($D77="Quarterly")+12*($D77="Yearly"))&gt;0,IF(((YEAR((Paychecks!$B$2+1))-YEAR($C77))*12+MONTH((Paychecks!$B$2+1))-MONTH($C77))&lt;0,0,INT((((YEAR((Paychecks!$B$2+1))-YEAR($C77))*12+MONTH((Paychecks!$B$2+1))-MONTH($C77))-1)/(($D77="Monthly")+3*($D77="Quarterly")+12*($D77="Yearly")))+1+(MOD(((YEAR((Paychecks!$B$2+1))-YEAR($C77))*12+MONTH((Paychecks!$B$2+1))-MONTH($C77)),(($D77="Monthly")+3*($D77="Quarterly")+12*($D77="Yearly")))=0)*(EDATE($C77,((YEAR((Paychecks!$B$2+1))-YEAR($C77))*12+MONTH((Paychecks!$B$2+1))-MONTH($C77)))&lt;(Paychecks!$B$2+1)))-IF(((YEAR(Paychecks!$A$2)-YEAR($C77))*12+MONTH(Paychecks!$A$2)-MONTH($C77))&lt;0,0,INT((((YEAR(Paychecks!$A$2)-YEAR($C77))*12+MONTH(Paychecks!$A$2)-MONTH($C77))-1)/(($D77="Monthly")+3*($D77="Quarterly")+12*($D77="Yearly")))+1+(MOD(((YEAR(Paychecks!$A$2)-YEAR($C77))*12+MONTH(Paychecks!$A$2)-MONTH($C77)),(($D77="Monthly")+3*($D77="Quarterly")+12*($D77="Yearly")))=0)*(EDATE($C77,((YEAR(Paychecks!$A$2)-YEAR($C77))*12+MONTH(Paychecks!$A$2)-MONTH($C77)))&lt;Paychecks!$A$2)),($C77&gt;=Paychecks!$A$2)*($C77&lt;=Paychecks!$B$2))))</f>
      </c>
      <c r="L77" s="14">
        <f>IF(OR($A77="",$C77=""),0,IF((7*($D77="Weekly")+14*($D77="Every 2 weeks"))&gt;0,MAX(0,-INT(($C77-(Paychecks!$B$3+1))/(7*($D77="Weekly")+14*($D77="Every 2 weeks")))-MAX(0,-INT(($C77-Paychecks!$A$3)/(7*($D77="Weekly")+14*($D77="Every 2 weeks"))))),IF((($D77="Monthly")+3*($D77="Quarterly")+12*($D77="Yearly"))&gt;0,IF(((YEAR((Paychecks!$B$3+1))-YEAR($C77))*12+MONTH((Paychecks!$B$3+1))-MONTH($C77))&lt;0,0,INT((((YEAR((Paychecks!$B$3+1))-YEAR($C77))*12+MONTH((Paychecks!$B$3+1))-MONTH($C77))-1)/(($D77="Monthly")+3*($D77="Quarterly")+12*($D77="Yearly")))+1+(MOD(((YEAR((Paychecks!$B$3+1))-YEAR($C77))*12+MONTH((Paychecks!$B$3+1))-MONTH($C77)),(($D77="Monthly")+3*($D77="Quarterly")+12*($D77="Yearly")))=0)*(EDATE($C77,((YEAR((Paychecks!$B$3+1))-YEAR($C77))*12+MONTH((Paychecks!$B$3+1))-MONTH($C77)))&lt;(Paychecks!$B$3+1)))-IF(((YEAR(Paychecks!$A$3)-YEAR($C77))*12+MONTH(Paychecks!$A$3)-MONTH($C77))&lt;0,0,INT((((YEAR(Paychecks!$A$3)-YEAR($C77))*12+MONTH(Paychecks!$A$3)-MONTH($C77))-1)/(($D77="Monthly")+3*($D77="Quarterly")+12*($D77="Yearly")))+1+(MOD(((YEAR(Paychecks!$A$3)-YEAR($C77))*12+MONTH(Paychecks!$A$3)-MONTH($C77)),(($D77="Monthly")+3*($D77="Quarterly")+12*($D77="Yearly")))=0)*(EDATE($C77,((YEAR(Paychecks!$A$3)-YEAR($C77))*12+MONTH(Paychecks!$A$3)-MONTH($C77)))&lt;Paychecks!$A$3)),($C77&gt;=Paychecks!$A$3)*($C77&lt;=Paychecks!$B$3))))</f>
      </c>
      <c r="M77" s="14">
        <f>IF(OR($A77="",$C77=""),0,IF((7*($D77="Weekly")+14*($D77="Every 2 weeks"))&gt;0,MAX(0,-INT(($C77-(Paychecks!$B$4+1))/(7*($D77="Weekly")+14*($D77="Every 2 weeks")))-MAX(0,-INT(($C77-Paychecks!$A$4)/(7*($D77="Weekly")+14*($D77="Every 2 weeks"))))),IF((($D77="Monthly")+3*($D77="Quarterly")+12*($D77="Yearly"))&gt;0,IF(((YEAR((Paychecks!$B$4+1))-YEAR($C77))*12+MONTH((Paychecks!$B$4+1))-MONTH($C77))&lt;0,0,INT((((YEAR((Paychecks!$B$4+1))-YEAR($C77))*12+MONTH((Paychecks!$B$4+1))-MONTH($C77))-1)/(($D77="Monthly")+3*($D77="Quarterly")+12*($D77="Yearly")))+1+(MOD(((YEAR((Paychecks!$B$4+1))-YEAR($C77))*12+MONTH((Paychecks!$B$4+1))-MONTH($C77)),(($D77="Monthly")+3*($D77="Quarterly")+12*($D77="Yearly")))=0)*(EDATE($C77,((YEAR((Paychecks!$B$4+1))-YEAR($C77))*12+MONTH((Paychecks!$B$4+1))-MONTH($C77)))&lt;(Paychecks!$B$4+1)))-IF(((YEAR(Paychecks!$A$4)-YEAR($C77))*12+MONTH(Paychecks!$A$4)-MONTH($C77))&lt;0,0,INT((((YEAR(Paychecks!$A$4)-YEAR($C77))*12+MONTH(Paychecks!$A$4)-MONTH($C77))-1)/(($D77="Monthly")+3*($D77="Quarterly")+12*($D77="Yearly")))+1+(MOD(((YEAR(Paychecks!$A$4)-YEAR($C77))*12+MONTH(Paychecks!$A$4)-MONTH($C77)),(($D77="Monthly")+3*($D77="Quarterly")+12*($D77="Yearly")))=0)*(EDATE($C77,((YEAR(Paychecks!$A$4)-YEAR($C77))*12+MONTH(Paychecks!$A$4)-MONTH($C77)))&lt;Paychecks!$A$4)),($C77&gt;=Paychecks!$A$4)*($C77&lt;=Paychecks!$B$4))))</f>
      </c>
      <c r="N77" s="14">
        <f>IF(OR($A77="",$C77=""),0,IF((7*($D77="Weekly")+14*($D77="Every 2 weeks"))&gt;0,MAX(0,-INT(($C77-(Paychecks!$B$5+1))/(7*($D77="Weekly")+14*($D77="Every 2 weeks")))-MAX(0,-INT(($C77-Paychecks!$A$5)/(7*($D77="Weekly")+14*($D77="Every 2 weeks"))))),IF((($D77="Monthly")+3*($D77="Quarterly")+12*($D77="Yearly"))&gt;0,IF(((YEAR((Paychecks!$B$5+1))-YEAR($C77))*12+MONTH((Paychecks!$B$5+1))-MONTH($C77))&lt;0,0,INT((((YEAR((Paychecks!$B$5+1))-YEAR($C77))*12+MONTH((Paychecks!$B$5+1))-MONTH($C77))-1)/(($D77="Monthly")+3*($D77="Quarterly")+12*($D77="Yearly")))+1+(MOD(((YEAR((Paychecks!$B$5+1))-YEAR($C77))*12+MONTH((Paychecks!$B$5+1))-MONTH($C77)),(($D77="Monthly")+3*($D77="Quarterly")+12*($D77="Yearly")))=0)*(EDATE($C77,((YEAR((Paychecks!$B$5+1))-YEAR($C77))*12+MONTH((Paychecks!$B$5+1))-MONTH($C77)))&lt;(Paychecks!$B$5+1)))-IF(((YEAR(Paychecks!$A$5)-YEAR($C77))*12+MONTH(Paychecks!$A$5)-MONTH($C77))&lt;0,0,INT((((YEAR(Paychecks!$A$5)-YEAR($C77))*12+MONTH(Paychecks!$A$5)-MONTH($C77))-1)/(($D77="Monthly")+3*($D77="Quarterly")+12*($D77="Yearly")))+1+(MOD(((YEAR(Paychecks!$A$5)-YEAR($C77))*12+MONTH(Paychecks!$A$5)-MONTH($C77)),(($D77="Monthly")+3*($D77="Quarterly")+12*($D77="Yearly")))=0)*(EDATE($C77,((YEAR(Paychecks!$A$5)-YEAR($C77))*12+MONTH(Paychecks!$A$5)-MONTH($C77)))&lt;Paychecks!$A$5)),($C77&gt;=Paychecks!$A$5)*($C77&lt;=Paychecks!$B$5))))</f>
      </c>
      <c r="O77" s="14">
        <f>IF(OR($A77="",$C77=""),0,IF((7*($D77="Weekly")+14*($D77="Every 2 weeks"))&gt;0,MAX(0,-INT(($C77-(Paychecks!$B$6+1))/(7*($D77="Weekly")+14*($D77="Every 2 weeks")))-MAX(0,-INT(($C77-Paychecks!$A$6)/(7*($D77="Weekly")+14*($D77="Every 2 weeks"))))),IF((($D77="Monthly")+3*($D77="Quarterly")+12*($D77="Yearly"))&gt;0,IF(((YEAR((Paychecks!$B$6+1))-YEAR($C77))*12+MONTH((Paychecks!$B$6+1))-MONTH($C77))&lt;0,0,INT((((YEAR((Paychecks!$B$6+1))-YEAR($C77))*12+MONTH((Paychecks!$B$6+1))-MONTH($C77))-1)/(($D77="Monthly")+3*($D77="Quarterly")+12*($D77="Yearly")))+1+(MOD(((YEAR((Paychecks!$B$6+1))-YEAR($C77))*12+MONTH((Paychecks!$B$6+1))-MONTH($C77)),(($D77="Monthly")+3*($D77="Quarterly")+12*($D77="Yearly")))=0)*(EDATE($C77,((YEAR((Paychecks!$B$6+1))-YEAR($C77))*12+MONTH((Paychecks!$B$6+1))-MONTH($C77)))&lt;(Paychecks!$B$6+1)))-IF(((YEAR(Paychecks!$A$6)-YEAR($C77))*12+MONTH(Paychecks!$A$6)-MONTH($C77))&lt;0,0,INT((((YEAR(Paychecks!$A$6)-YEAR($C77))*12+MONTH(Paychecks!$A$6)-MONTH($C77))-1)/(($D77="Monthly")+3*($D77="Quarterly")+12*($D77="Yearly")))+1+(MOD(((YEAR(Paychecks!$A$6)-YEAR($C77))*12+MONTH(Paychecks!$A$6)-MONTH($C77)),(($D77="Monthly")+3*($D77="Quarterly")+12*($D77="Yearly")))=0)*(EDATE($C77,((YEAR(Paychecks!$A$6)-YEAR($C77))*12+MONTH(Paychecks!$A$6)-MONTH($C77)))&lt;Paychecks!$A$6)),($C77&gt;=Paychecks!$A$6)*($C77&lt;=Paychecks!$B$6))))</f>
      </c>
      <c r="P77" s="14">
        <f>IF(OR($A77="",$C77=""),0,IF((7*($D77="Weekly")+14*($D77="Every 2 weeks"))&gt;0,MAX(0,-INT(($C77-(Paychecks!$B$7+1))/(7*($D77="Weekly")+14*($D77="Every 2 weeks")))-MAX(0,-INT(($C77-Paychecks!$A$7)/(7*($D77="Weekly")+14*($D77="Every 2 weeks"))))),IF((($D77="Monthly")+3*($D77="Quarterly")+12*($D77="Yearly"))&gt;0,IF(((YEAR((Paychecks!$B$7+1))-YEAR($C77))*12+MONTH((Paychecks!$B$7+1))-MONTH($C77))&lt;0,0,INT((((YEAR((Paychecks!$B$7+1))-YEAR($C77))*12+MONTH((Paychecks!$B$7+1))-MONTH($C77))-1)/(($D77="Monthly")+3*($D77="Quarterly")+12*($D77="Yearly")))+1+(MOD(((YEAR((Paychecks!$B$7+1))-YEAR($C77))*12+MONTH((Paychecks!$B$7+1))-MONTH($C77)),(($D77="Monthly")+3*($D77="Quarterly")+12*($D77="Yearly")))=0)*(EDATE($C77,((YEAR((Paychecks!$B$7+1))-YEAR($C77))*12+MONTH((Paychecks!$B$7+1))-MONTH($C77)))&lt;(Paychecks!$B$7+1)))-IF(((YEAR(Paychecks!$A$7)-YEAR($C77))*12+MONTH(Paychecks!$A$7)-MONTH($C77))&lt;0,0,INT((((YEAR(Paychecks!$A$7)-YEAR($C77))*12+MONTH(Paychecks!$A$7)-MONTH($C77))-1)/(($D77="Monthly")+3*($D77="Quarterly")+12*($D77="Yearly")))+1+(MOD(((YEAR(Paychecks!$A$7)-YEAR($C77))*12+MONTH(Paychecks!$A$7)-MONTH($C77)),(($D77="Monthly")+3*($D77="Quarterly")+12*($D77="Yearly")))=0)*(EDATE($C77,((YEAR(Paychecks!$A$7)-YEAR($C77))*12+MONTH(Paychecks!$A$7)-MONTH($C77)))&lt;Paychecks!$A$7)),($C77&gt;=Paychecks!$A$7)*($C77&lt;=Paychecks!$B$7))))</f>
      </c>
      <c r="Q77" s="14">
        <f>IF(OR($A77="",$C77=""),0,IF((7*($D77="Weekly")+14*($D77="Every 2 weeks"))&gt;0,MAX(0,-INT(($C77-(Paychecks!$B$8+1))/(7*($D77="Weekly")+14*($D77="Every 2 weeks")))-MAX(0,-INT(($C77-Paychecks!$A$8)/(7*($D77="Weekly")+14*($D77="Every 2 weeks"))))),IF((($D77="Monthly")+3*($D77="Quarterly")+12*($D77="Yearly"))&gt;0,IF(((YEAR((Paychecks!$B$8+1))-YEAR($C77))*12+MONTH((Paychecks!$B$8+1))-MONTH($C77))&lt;0,0,INT((((YEAR((Paychecks!$B$8+1))-YEAR($C77))*12+MONTH((Paychecks!$B$8+1))-MONTH($C77))-1)/(($D77="Monthly")+3*($D77="Quarterly")+12*($D77="Yearly")))+1+(MOD(((YEAR((Paychecks!$B$8+1))-YEAR($C77))*12+MONTH((Paychecks!$B$8+1))-MONTH($C77)),(($D77="Monthly")+3*($D77="Quarterly")+12*($D77="Yearly")))=0)*(EDATE($C77,((YEAR((Paychecks!$B$8+1))-YEAR($C77))*12+MONTH((Paychecks!$B$8+1))-MONTH($C77)))&lt;(Paychecks!$B$8+1)))-IF(((YEAR(Paychecks!$A$8)-YEAR($C77))*12+MONTH(Paychecks!$A$8)-MONTH($C77))&lt;0,0,INT((((YEAR(Paychecks!$A$8)-YEAR($C77))*12+MONTH(Paychecks!$A$8)-MONTH($C77))-1)/(($D77="Monthly")+3*($D77="Quarterly")+12*($D77="Yearly")))+1+(MOD(((YEAR(Paychecks!$A$8)-YEAR($C77))*12+MONTH(Paychecks!$A$8)-MONTH($C77)),(($D77="Monthly")+3*($D77="Quarterly")+12*($D77="Yearly")))=0)*(EDATE($C77,((YEAR(Paychecks!$A$8)-YEAR($C77))*12+MONTH(Paychecks!$A$8)-MONTH($C77)))&lt;Paychecks!$A$8)),($C77&gt;=Paychecks!$A$8)*($C77&lt;=Paychecks!$B$8))))</f>
      </c>
      <c r="R77" s="14">
        <f>IF(OR($A77="",$C77=""),0,IF((7*($D77="Weekly")+14*($D77="Every 2 weeks"))&gt;0,MAX(0,-INT(($C77-(Paychecks!$B$9+1))/(7*($D77="Weekly")+14*($D77="Every 2 weeks")))-MAX(0,-INT(($C77-Paychecks!$A$9)/(7*($D77="Weekly")+14*($D77="Every 2 weeks"))))),IF((($D77="Monthly")+3*($D77="Quarterly")+12*($D77="Yearly"))&gt;0,IF(((YEAR((Paychecks!$B$9+1))-YEAR($C77))*12+MONTH((Paychecks!$B$9+1))-MONTH($C77))&lt;0,0,INT((((YEAR((Paychecks!$B$9+1))-YEAR($C77))*12+MONTH((Paychecks!$B$9+1))-MONTH($C77))-1)/(($D77="Monthly")+3*($D77="Quarterly")+12*($D77="Yearly")))+1+(MOD(((YEAR((Paychecks!$B$9+1))-YEAR($C77))*12+MONTH((Paychecks!$B$9+1))-MONTH($C77)),(($D77="Monthly")+3*($D77="Quarterly")+12*($D77="Yearly")))=0)*(EDATE($C77,((YEAR((Paychecks!$B$9+1))-YEAR($C77))*12+MONTH((Paychecks!$B$9+1))-MONTH($C77)))&lt;(Paychecks!$B$9+1)))-IF(((YEAR(Paychecks!$A$9)-YEAR($C77))*12+MONTH(Paychecks!$A$9)-MONTH($C77))&lt;0,0,INT((((YEAR(Paychecks!$A$9)-YEAR($C77))*12+MONTH(Paychecks!$A$9)-MONTH($C77))-1)/(($D77="Monthly")+3*($D77="Quarterly")+12*($D77="Yearly")))+1+(MOD(((YEAR(Paychecks!$A$9)-YEAR($C77))*12+MONTH(Paychecks!$A$9)-MONTH($C77)),(($D77="Monthly")+3*($D77="Quarterly")+12*($D77="Yearly")))=0)*(EDATE($C77,((YEAR(Paychecks!$A$9)-YEAR($C77))*12+MONTH(Paychecks!$A$9)-MONTH($C77)))&lt;Paychecks!$A$9)),($C77&gt;=Paychecks!$A$9)*($C77&lt;=Paychecks!$B$9))))</f>
      </c>
    </row>
    <row r="78" spans="1:18" x14ac:dyDescent="0.25">
      <c r="A78" s="2"/>
      <c r="B78" s="11"/>
      <c r="C78" s="9"/>
      <c r="D78" s="2"/>
      <c r="E78" s="2"/>
      <c r="F78" s="2"/>
      <c r="G78" s="2">
        <f>IF(A78="","",IF(F78="Yes","Paid",IF(C78&lt;TODAY(),"Overdue",IF(C78-TODAY()&lt;=HeadsUp,"Due soon",IF(E78="Yes","Autopay","Upcoming")))))</f>
      </c>
      <c r="H78" s="2">
        <f>IF(OR(A78="",F78="Yes"),"",C78-TODAY())</f>
      </c>
      <c r="I78" s="9">
        <f>IF(OR(A78="",C78=""),"",IF(OR(C78&lt;Paychecks!$A$2,C78&gt;Paychecks!$B$9),"",INDEX(Paychecks!$A$2:$A$9,MATCH(C78,Paychecks!$A$2:$A$9,1))))</f>
      </c>
      <c r="J78" s="2"/>
      <c r="K78" s="14">
        <f>IF(OR($A78="",$C78=""),0,IF((7*($D78="Weekly")+14*($D78="Every 2 weeks"))&gt;0,MAX(0,-INT(($C78-(Paychecks!$B$2+1))/(7*($D78="Weekly")+14*($D78="Every 2 weeks")))-MAX(0,-INT(($C78-Paychecks!$A$2)/(7*($D78="Weekly")+14*($D78="Every 2 weeks"))))),IF((($D78="Monthly")+3*($D78="Quarterly")+12*($D78="Yearly"))&gt;0,IF(((YEAR((Paychecks!$B$2+1))-YEAR($C78))*12+MONTH((Paychecks!$B$2+1))-MONTH($C78))&lt;0,0,INT((((YEAR((Paychecks!$B$2+1))-YEAR($C78))*12+MONTH((Paychecks!$B$2+1))-MONTH($C78))-1)/(($D78="Monthly")+3*($D78="Quarterly")+12*($D78="Yearly")))+1+(MOD(((YEAR((Paychecks!$B$2+1))-YEAR($C78))*12+MONTH((Paychecks!$B$2+1))-MONTH($C78)),(($D78="Monthly")+3*($D78="Quarterly")+12*($D78="Yearly")))=0)*(EDATE($C78,((YEAR((Paychecks!$B$2+1))-YEAR($C78))*12+MONTH((Paychecks!$B$2+1))-MONTH($C78)))&lt;(Paychecks!$B$2+1)))-IF(((YEAR(Paychecks!$A$2)-YEAR($C78))*12+MONTH(Paychecks!$A$2)-MONTH($C78))&lt;0,0,INT((((YEAR(Paychecks!$A$2)-YEAR($C78))*12+MONTH(Paychecks!$A$2)-MONTH($C78))-1)/(($D78="Monthly")+3*($D78="Quarterly")+12*($D78="Yearly")))+1+(MOD(((YEAR(Paychecks!$A$2)-YEAR($C78))*12+MONTH(Paychecks!$A$2)-MONTH($C78)),(($D78="Monthly")+3*($D78="Quarterly")+12*($D78="Yearly")))=0)*(EDATE($C78,((YEAR(Paychecks!$A$2)-YEAR($C78))*12+MONTH(Paychecks!$A$2)-MONTH($C78)))&lt;Paychecks!$A$2)),($C78&gt;=Paychecks!$A$2)*($C78&lt;=Paychecks!$B$2))))</f>
      </c>
      <c r="L78" s="14">
        <f>IF(OR($A78="",$C78=""),0,IF((7*($D78="Weekly")+14*($D78="Every 2 weeks"))&gt;0,MAX(0,-INT(($C78-(Paychecks!$B$3+1))/(7*($D78="Weekly")+14*($D78="Every 2 weeks")))-MAX(0,-INT(($C78-Paychecks!$A$3)/(7*($D78="Weekly")+14*($D78="Every 2 weeks"))))),IF((($D78="Monthly")+3*($D78="Quarterly")+12*($D78="Yearly"))&gt;0,IF(((YEAR((Paychecks!$B$3+1))-YEAR($C78))*12+MONTH((Paychecks!$B$3+1))-MONTH($C78))&lt;0,0,INT((((YEAR((Paychecks!$B$3+1))-YEAR($C78))*12+MONTH((Paychecks!$B$3+1))-MONTH($C78))-1)/(($D78="Monthly")+3*($D78="Quarterly")+12*($D78="Yearly")))+1+(MOD(((YEAR((Paychecks!$B$3+1))-YEAR($C78))*12+MONTH((Paychecks!$B$3+1))-MONTH($C78)),(($D78="Monthly")+3*($D78="Quarterly")+12*($D78="Yearly")))=0)*(EDATE($C78,((YEAR((Paychecks!$B$3+1))-YEAR($C78))*12+MONTH((Paychecks!$B$3+1))-MONTH($C78)))&lt;(Paychecks!$B$3+1)))-IF(((YEAR(Paychecks!$A$3)-YEAR($C78))*12+MONTH(Paychecks!$A$3)-MONTH($C78))&lt;0,0,INT((((YEAR(Paychecks!$A$3)-YEAR($C78))*12+MONTH(Paychecks!$A$3)-MONTH($C78))-1)/(($D78="Monthly")+3*($D78="Quarterly")+12*($D78="Yearly")))+1+(MOD(((YEAR(Paychecks!$A$3)-YEAR($C78))*12+MONTH(Paychecks!$A$3)-MONTH($C78)),(($D78="Monthly")+3*($D78="Quarterly")+12*($D78="Yearly")))=0)*(EDATE($C78,((YEAR(Paychecks!$A$3)-YEAR($C78))*12+MONTH(Paychecks!$A$3)-MONTH($C78)))&lt;Paychecks!$A$3)),($C78&gt;=Paychecks!$A$3)*($C78&lt;=Paychecks!$B$3))))</f>
      </c>
      <c r="M78" s="14">
        <f>IF(OR($A78="",$C78=""),0,IF((7*($D78="Weekly")+14*($D78="Every 2 weeks"))&gt;0,MAX(0,-INT(($C78-(Paychecks!$B$4+1))/(7*($D78="Weekly")+14*($D78="Every 2 weeks")))-MAX(0,-INT(($C78-Paychecks!$A$4)/(7*($D78="Weekly")+14*($D78="Every 2 weeks"))))),IF((($D78="Monthly")+3*($D78="Quarterly")+12*($D78="Yearly"))&gt;0,IF(((YEAR((Paychecks!$B$4+1))-YEAR($C78))*12+MONTH((Paychecks!$B$4+1))-MONTH($C78))&lt;0,0,INT((((YEAR((Paychecks!$B$4+1))-YEAR($C78))*12+MONTH((Paychecks!$B$4+1))-MONTH($C78))-1)/(($D78="Monthly")+3*($D78="Quarterly")+12*($D78="Yearly")))+1+(MOD(((YEAR((Paychecks!$B$4+1))-YEAR($C78))*12+MONTH((Paychecks!$B$4+1))-MONTH($C78)),(($D78="Monthly")+3*($D78="Quarterly")+12*($D78="Yearly")))=0)*(EDATE($C78,((YEAR((Paychecks!$B$4+1))-YEAR($C78))*12+MONTH((Paychecks!$B$4+1))-MONTH($C78)))&lt;(Paychecks!$B$4+1)))-IF(((YEAR(Paychecks!$A$4)-YEAR($C78))*12+MONTH(Paychecks!$A$4)-MONTH($C78))&lt;0,0,INT((((YEAR(Paychecks!$A$4)-YEAR($C78))*12+MONTH(Paychecks!$A$4)-MONTH($C78))-1)/(($D78="Monthly")+3*($D78="Quarterly")+12*($D78="Yearly")))+1+(MOD(((YEAR(Paychecks!$A$4)-YEAR($C78))*12+MONTH(Paychecks!$A$4)-MONTH($C78)),(($D78="Monthly")+3*($D78="Quarterly")+12*($D78="Yearly")))=0)*(EDATE($C78,((YEAR(Paychecks!$A$4)-YEAR($C78))*12+MONTH(Paychecks!$A$4)-MONTH($C78)))&lt;Paychecks!$A$4)),($C78&gt;=Paychecks!$A$4)*($C78&lt;=Paychecks!$B$4))))</f>
      </c>
      <c r="N78" s="14">
        <f>IF(OR($A78="",$C78=""),0,IF((7*($D78="Weekly")+14*($D78="Every 2 weeks"))&gt;0,MAX(0,-INT(($C78-(Paychecks!$B$5+1))/(7*($D78="Weekly")+14*($D78="Every 2 weeks")))-MAX(0,-INT(($C78-Paychecks!$A$5)/(7*($D78="Weekly")+14*($D78="Every 2 weeks"))))),IF((($D78="Monthly")+3*($D78="Quarterly")+12*($D78="Yearly"))&gt;0,IF(((YEAR((Paychecks!$B$5+1))-YEAR($C78))*12+MONTH((Paychecks!$B$5+1))-MONTH($C78))&lt;0,0,INT((((YEAR((Paychecks!$B$5+1))-YEAR($C78))*12+MONTH((Paychecks!$B$5+1))-MONTH($C78))-1)/(($D78="Monthly")+3*($D78="Quarterly")+12*($D78="Yearly")))+1+(MOD(((YEAR((Paychecks!$B$5+1))-YEAR($C78))*12+MONTH((Paychecks!$B$5+1))-MONTH($C78)),(($D78="Monthly")+3*($D78="Quarterly")+12*($D78="Yearly")))=0)*(EDATE($C78,((YEAR((Paychecks!$B$5+1))-YEAR($C78))*12+MONTH((Paychecks!$B$5+1))-MONTH($C78)))&lt;(Paychecks!$B$5+1)))-IF(((YEAR(Paychecks!$A$5)-YEAR($C78))*12+MONTH(Paychecks!$A$5)-MONTH($C78))&lt;0,0,INT((((YEAR(Paychecks!$A$5)-YEAR($C78))*12+MONTH(Paychecks!$A$5)-MONTH($C78))-1)/(($D78="Monthly")+3*($D78="Quarterly")+12*($D78="Yearly")))+1+(MOD(((YEAR(Paychecks!$A$5)-YEAR($C78))*12+MONTH(Paychecks!$A$5)-MONTH($C78)),(($D78="Monthly")+3*($D78="Quarterly")+12*($D78="Yearly")))=0)*(EDATE($C78,((YEAR(Paychecks!$A$5)-YEAR($C78))*12+MONTH(Paychecks!$A$5)-MONTH($C78)))&lt;Paychecks!$A$5)),($C78&gt;=Paychecks!$A$5)*($C78&lt;=Paychecks!$B$5))))</f>
      </c>
      <c r="O78" s="14">
        <f>IF(OR($A78="",$C78=""),0,IF((7*($D78="Weekly")+14*($D78="Every 2 weeks"))&gt;0,MAX(0,-INT(($C78-(Paychecks!$B$6+1))/(7*($D78="Weekly")+14*($D78="Every 2 weeks")))-MAX(0,-INT(($C78-Paychecks!$A$6)/(7*($D78="Weekly")+14*($D78="Every 2 weeks"))))),IF((($D78="Monthly")+3*($D78="Quarterly")+12*($D78="Yearly"))&gt;0,IF(((YEAR((Paychecks!$B$6+1))-YEAR($C78))*12+MONTH((Paychecks!$B$6+1))-MONTH($C78))&lt;0,0,INT((((YEAR((Paychecks!$B$6+1))-YEAR($C78))*12+MONTH((Paychecks!$B$6+1))-MONTH($C78))-1)/(($D78="Monthly")+3*($D78="Quarterly")+12*($D78="Yearly")))+1+(MOD(((YEAR((Paychecks!$B$6+1))-YEAR($C78))*12+MONTH((Paychecks!$B$6+1))-MONTH($C78)),(($D78="Monthly")+3*($D78="Quarterly")+12*($D78="Yearly")))=0)*(EDATE($C78,((YEAR((Paychecks!$B$6+1))-YEAR($C78))*12+MONTH((Paychecks!$B$6+1))-MONTH($C78)))&lt;(Paychecks!$B$6+1)))-IF(((YEAR(Paychecks!$A$6)-YEAR($C78))*12+MONTH(Paychecks!$A$6)-MONTH($C78))&lt;0,0,INT((((YEAR(Paychecks!$A$6)-YEAR($C78))*12+MONTH(Paychecks!$A$6)-MONTH($C78))-1)/(($D78="Monthly")+3*($D78="Quarterly")+12*($D78="Yearly")))+1+(MOD(((YEAR(Paychecks!$A$6)-YEAR($C78))*12+MONTH(Paychecks!$A$6)-MONTH($C78)),(($D78="Monthly")+3*($D78="Quarterly")+12*($D78="Yearly")))=0)*(EDATE($C78,((YEAR(Paychecks!$A$6)-YEAR($C78))*12+MONTH(Paychecks!$A$6)-MONTH($C78)))&lt;Paychecks!$A$6)),($C78&gt;=Paychecks!$A$6)*($C78&lt;=Paychecks!$B$6))))</f>
      </c>
      <c r="P78" s="14">
        <f>IF(OR($A78="",$C78=""),0,IF((7*($D78="Weekly")+14*($D78="Every 2 weeks"))&gt;0,MAX(0,-INT(($C78-(Paychecks!$B$7+1))/(7*($D78="Weekly")+14*($D78="Every 2 weeks")))-MAX(0,-INT(($C78-Paychecks!$A$7)/(7*($D78="Weekly")+14*($D78="Every 2 weeks"))))),IF((($D78="Monthly")+3*($D78="Quarterly")+12*($D78="Yearly"))&gt;0,IF(((YEAR((Paychecks!$B$7+1))-YEAR($C78))*12+MONTH((Paychecks!$B$7+1))-MONTH($C78))&lt;0,0,INT((((YEAR((Paychecks!$B$7+1))-YEAR($C78))*12+MONTH((Paychecks!$B$7+1))-MONTH($C78))-1)/(($D78="Monthly")+3*($D78="Quarterly")+12*($D78="Yearly")))+1+(MOD(((YEAR((Paychecks!$B$7+1))-YEAR($C78))*12+MONTH((Paychecks!$B$7+1))-MONTH($C78)),(($D78="Monthly")+3*($D78="Quarterly")+12*($D78="Yearly")))=0)*(EDATE($C78,((YEAR((Paychecks!$B$7+1))-YEAR($C78))*12+MONTH((Paychecks!$B$7+1))-MONTH($C78)))&lt;(Paychecks!$B$7+1)))-IF(((YEAR(Paychecks!$A$7)-YEAR($C78))*12+MONTH(Paychecks!$A$7)-MONTH($C78))&lt;0,0,INT((((YEAR(Paychecks!$A$7)-YEAR($C78))*12+MONTH(Paychecks!$A$7)-MONTH($C78))-1)/(($D78="Monthly")+3*($D78="Quarterly")+12*($D78="Yearly")))+1+(MOD(((YEAR(Paychecks!$A$7)-YEAR($C78))*12+MONTH(Paychecks!$A$7)-MONTH($C78)),(($D78="Monthly")+3*($D78="Quarterly")+12*($D78="Yearly")))=0)*(EDATE($C78,((YEAR(Paychecks!$A$7)-YEAR($C78))*12+MONTH(Paychecks!$A$7)-MONTH($C78)))&lt;Paychecks!$A$7)),($C78&gt;=Paychecks!$A$7)*($C78&lt;=Paychecks!$B$7))))</f>
      </c>
      <c r="Q78" s="14">
        <f>IF(OR($A78="",$C78=""),0,IF((7*($D78="Weekly")+14*($D78="Every 2 weeks"))&gt;0,MAX(0,-INT(($C78-(Paychecks!$B$8+1))/(7*($D78="Weekly")+14*($D78="Every 2 weeks")))-MAX(0,-INT(($C78-Paychecks!$A$8)/(7*($D78="Weekly")+14*($D78="Every 2 weeks"))))),IF((($D78="Monthly")+3*($D78="Quarterly")+12*($D78="Yearly"))&gt;0,IF(((YEAR((Paychecks!$B$8+1))-YEAR($C78))*12+MONTH((Paychecks!$B$8+1))-MONTH($C78))&lt;0,0,INT((((YEAR((Paychecks!$B$8+1))-YEAR($C78))*12+MONTH((Paychecks!$B$8+1))-MONTH($C78))-1)/(($D78="Monthly")+3*($D78="Quarterly")+12*($D78="Yearly")))+1+(MOD(((YEAR((Paychecks!$B$8+1))-YEAR($C78))*12+MONTH((Paychecks!$B$8+1))-MONTH($C78)),(($D78="Monthly")+3*($D78="Quarterly")+12*($D78="Yearly")))=0)*(EDATE($C78,((YEAR((Paychecks!$B$8+1))-YEAR($C78))*12+MONTH((Paychecks!$B$8+1))-MONTH($C78)))&lt;(Paychecks!$B$8+1)))-IF(((YEAR(Paychecks!$A$8)-YEAR($C78))*12+MONTH(Paychecks!$A$8)-MONTH($C78))&lt;0,0,INT((((YEAR(Paychecks!$A$8)-YEAR($C78))*12+MONTH(Paychecks!$A$8)-MONTH($C78))-1)/(($D78="Monthly")+3*($D78="Quarterly")+12*($D78="Yearly")))+1+(MOD(((YEAR(Paychecks!$A$8)-YEAR($C78))*12+MONTH(Paychecks!$A$8)-MONTH($C78)),(($D78="Monthly")+3*($D78="Quarterly")+12*($D78="Yearly")))=0)*(EDATE($C78,((YEAR(Paychecks!$A$8)-YEAR($C78))*12+MONTH(Paychecks!$A$8)-MONTH($C78)))&lt;Paychecks!$A$8)),($C78&gt;=Paychecks!$A$8)*($C78&lt;=Paychecks!$B$8))))</f>
      </c>
      <c r="R78" s="14">
        <f>IF(OR($A78="",$C78=""),0,IF((7*($D78="Weekly")+14*($D78="Every 2 weeks"))&gt;0,MAX(0,-INT(($C78-(Paychecks!$B$9+1))/(7*($D78="Weekly")+14*($D78="Every 2 weeks")))-MAX(0,-INT(($C78-Paychecks!$A$9)/(7*($D78="Weekly")+14*($D78="Every 2 weeks"))))),IF((($D78="Monthly")+3*($D78="Quarterly")+12*($D78="Yearly"))&gt;0,IF(((YEAR((Paychecks!$B$9+1))-YEAR($C78))*12+MONTH((Paychecks!$B$9+1))-MONTH($C78))&lt;0,0,INT((((YEAR((Paychecks!$B$9+1))-YEAR($C78))*12+MONTH((Paychecks!$B$9+1))-MONTH($C78))-1)/(($D78="Monthly")+3*($D78="Quarterly")+12*($D78="Yearly")))+1+(MOD(((YEAR((Paychecks!$B$9+1))-YEAR($C78))*12+MONTH((Paychecks!$B$9+1))-MONTH($C78)),(($D78="Monthly")+3*($D78="Quarterly")+12*($D78="Yearly")))=0)*(EDATE($C78,((YEAR((Paychecks!$B$9+1))-YEAR($C78))*12+MONTH((Paychecks!$B$9+1))-MONTH($C78)))&lt;(Paychecks!$B$9+1)))-IF(((YEAR(Paychecks!$A$9)-YEAR($C78))*12+MONTH(Paychecks!$A$9)-MONTH($C78))&lt;0,0,INT((((YEAR(Paychecks!$A$9)-YEAR($C78))*12+MONTH(Paychecks!$A$9)-MONTH($C78))-1)/(($D78="Monthly")+3*($D78="Quarterly")+12*($D78="Yearly")))+1+(MOD(((YEAR(Paychecks!$A$9)-YEAR($C78))*12+MONTH(Paychecks!$A$9)-MONTH($C78)),(($D78="Monthly")+3*($D78="Quarterly")+12*($D78="Yearly")))=0)*(EDATE($C78,((YEAR(Paychecks!$A$9)-YEAR($C78))*12+MONTH(Paychecks!$A$9)-MONTH($C78)))&lt;Paychecks!$A$9)),($C78&gt;=Paychecks!$A$9)*($C78&lt;=Paychecks!$B$9))))</f>
      </c>
    </row>
    <row r="79" spans="1:18" x14ac:dyDescent="0.25">
      <c r="A79" s="2"/>
      <c r="B79" s="11"/>
      <c r="C79" s="9"/>
      <c r="D79" s="2"/>
      <c r="E79" s="2"/>
      <c r="F79" s="2"/>
      <c r="G79" s="2">
        <f>IF(A79="","",IF(F79="Yes","Paid",IF(C79&lt;TODAY(),"Overdue",IF(C79-TODAY()&lt;=HeadsUp,"Due soon",IF(E79="Yes","Autopay","Upcoming")))))</f>
      </c>
      <c r="H79" s="2">
        <f>IF(OR(A79="",F79="Yes"),"",C79-TODAY())</f>
      </c>
      <c r="I79" s="9">
        <f>IF(OR(A79="",C79=""),"",IF(OR(C79&lt;Paychecks!$A$2,C79&gt;Paychecks!$B$9),"",INDEX(Paychecks!$A$2:$A$9,MATCH(C79,Paychecks!$A$2:$A$9,1))))</f>
      </c>
      <c r="J79" s="2"/>
      <c r="K79" s="14">
        <f>IF(OR($A79="",$C79=""),0,IF((7*($D79="Weekly")+14*($D79="Every 2 weeks"))&gt;0,MAX(0,-INT(($C79-(Paychecks!$B$2+1))/(7*($D79="Weekly")+14*($D79="Every 2 weeks")))-MAX(0,-INT(($C79-Paychecks!$A$2)/(7*($D79="Weekly")+14*($D79="Every 2 weeks"))))),IF((($D79="Monthly")+3*($D79="Quarterly")+12*($D79="Yearly"))&gt;0,IF(((YEAR((Paychecks!$B$2+1))-YEAR($C79))*12+MONTH((Paychecks!$B$2+1))-MONTH($C79))&lt;0,0,INT((((YEAR((Paychecks!$B$2+1))-YEAR($C79))*12+MONTH((Paychecks!$B$2+1))-MONTH($C79))-1)/(($D79="Monthly")+3*($D79="Quarterly")+12*($D79="Yearly")))+1+(MOD(((YEAR((Paychecks!$B$2+1))-YEAR($C79))*12+MONTH((Paychecks!$B$2+1))-MONTH($C79)),(($D79="Monthly")+3*($D79="Quarterly")+12*($D79="Yearly")))=0)*(EDATE($C79,((YEAR((Paychecks!$B$2+1))-YEAR($C79))*12+MONTH((Paychecks!$B$2+1))-MONTH($C79)))&lt;(Paychecks!$B$2+1)))-IF(((YEAR(Paychecks!$A$2)-YEAR($C79))*12+MONTH(Paychecks!$A$2)-MONTH($C79))&lt;0,0,INT((((YEAR(Paychecks!$A$2)-YEAR($C79))*12+MONTH(Paychecks!$A$2)-MONTH($C79))-1)/(($D79="Monthly")+3*($D79="Quarterly")+12*($D79="Yearly")))+1+(MOD(((YEAR(Paychecks!$A$2)-YEAR($C79))*12+MONTH(Paychecks!$A$2)-MONTH($C79)),(($D79="Monthly")+3*($D79="Quarterly")+12*($D79="Yearly")))=0)*(EDATE($C79,((YEAR(Paychecks!$A$2)-YEAR($C79))*12+MONTH(Paychecks!$A$2)-MONTH($C79)))&lt;Paychecks!$A$2)),($C79&gt;=Paychecks!$A$2)*($C79&lt;=Paychecks!$B$2))))</f>
      </c>
      <c r="L79" s="14">
        <f>IF(OR($A79="",$C79=""),0,IF((7*($D79="Weekly")+14*($D79="Every 2 weeks"))&gt;0,MAX(0,-INT(($C79-(Paychecks!$B$3+1))/(7*($D79="Weekly")+14*($D79="Every 2 weeks")))-MAX(0,-INT(($C79-Paychecks!$A$3)/(7*($D79="Weekly")+14*($D79="Every 2 weeks"))))),IF((($D79="Monthly")+3*($D79="Quarterly")+12*($D79="Yearly"))&gt;0,IF(((YEAR((Paychecks!$B$3+1))-YEAR($C79))*12+MONTH((Paychecks!$B$3+1))-MONTH($C79))&lt;0,0,INT((((YEAR((Paychecks!$B$3+1))-YEAR($C79))*12+MONTH((Paychecks!$B$3+1))-MONTH($C79))-1)/(($D79="Monthly")+3*($D79="Quarterly")+12*($D79="Yearly")))+1+(MOD(((YEAR((Paychecks!$B$3+1))-YEAR($C79))*12+MONTH((Paychecks!$B$3+1))-MONTH($C79)),(($D79="Monthly")+3*($D79="Quarterly")+12*($D79="Yearly")))=0)*(EDATE($C79,((YEAR((Paychecks!$B$3+1))-YEAR($C79))*12+MONTH((Paychecks!$B$3+1))-MONTH($C79)))&lt;(Paychecks!$B$3+1)))-IF(((YEAR(Paychecks!$A$3)-YEAR($C79))*12+MONTH(Paychecks!$A$3)-MONTH($C79))&lt;0,0,INT((((YEAR(Paychecks!$A$3)-YEAR($C79))*12+MONTH(Paychecks!$A$3)-MONTH($C79))-1)/(($D79="Monthly")+3*($D79="Quarterly")+12*($D79="Yearly")))+1+(MOD(((YEAR(Paychecks!$A$3)-YEAR($C79))*12+MONTH(Paychecks!$A$3)-MONTH($C79)),(($D79="Monthly")+3*($D79="Quarterly")+12*($D79="Yearly")))=0)*(EDATE($C79,((YEAR(Paychecks!$A$3)-YEAR($C79))*12+MONTH(Paychecks!$A$3)-MONTH($C79)))&lt;Paychecks!$A$3)),($C79&gt;=Paychecks!$A$3)*($C79&lt;=Paychecks!$B$3))))</f>
      </c>
      <c r="M79" s="14">
        <f>IF(OR($A79="",$C79=""),0,IF((7*($D79="Weekly")+14*($D79="Every 2 weeks"))&gt;0,MAX(0,-INT(($C79-(Paychecks!$B$4+1))/(7*($D79="Weekly")+14*($D79="Every 2 weeks")))-MAX(0,-INT(($C79-Paychecks!$A$4)/(7*($D79="Weekly")+14*($D79="Every 2 weeks"))))),IF((($D79="Monthly")+3*($D79="Quarterly")+12*($D79="Yearly"))&gt;0,IF(((YEAR((Paychecks!$B$4+1))-YEAR($C79))*12+MONTH((Paychecks!$B$4+1))-MONTH($C79))&lt;0,0,INT((((YEAR((Paychecks!$B$4+1))-YEAR($C79))*12+MONTH((Paychecks!$B$4+1))-MONTH($C79))-1)/(($D79="Monthly")+3*($D79="Quarterly")+12*($D79="Yearly")))+1+(MOD(((YEAR((Paychecks!$B$4+1))-YEAR($C79))*12+MONTH((Paychecks!$B$4+1))-MONTH($C79)),(($D79="Monthly")+3*($D79="Quarterly")+12*($D79="Yearly")))=0)*(EDATE($C79,((YEAR((Paychecks!$B$4+1))-YEAR($C79))*12+MONTH((Paychecks!$B$4+1))-MONTH($C79)))&lt;(Paychecks!$B$4+1)))-IF(((YEAR(Paychecks!$A$4)-YEAR($C79))*12+MONTH(Paychecks!$A$4)-MONTH($C79))&lt;0,0,INT((((YEAR(Paychecks!$A$4)-YEAR($C79))*12+MONTH(Paychecks!$A$4)-MONTH($C79))-1)/(($D79="Monthly")+3*($D79="Quarterly")+12*($D79="Yearly")))+1+(MOD(((YEAR(Paychecks!$A$4)-YEAR($C79))*12+MONTH(Paychecks!$A$4)-MONTH($C79)),(($D79="Monthly")+3*($D79="Quarterly")+12*($D79="Yearly")))=0)*(EDATE($C79,((YEAR(Paychecks!$A$4)-YEAR($C79))*12+MONTH(Paychecks!$A$4)-MONTH($C79)))&lt;Paychecks!$A$4)),($C79&gt;=Paychecks!$A$4)*($C79&lt;=Paychecks!$B$4))))</f>
      </c>
      <c r="N79" s="14">
        <f>IF(OR($A79="",$C79=""),0,IF((7*($D79="Weekly")+14*($D79="Every 2 weeks"))&gt;0,MAX(0,-INT(($C79-(Paychecks!$B$5+1))/(7*($D79="Weekly")+14*($D79="Every 2 weeks")))-MAX(0,-INT(($C79-Paychecks!$A$5)/(7*($D79="Weekly")+14*($D79="Every 2 weeks"))))),IF((($D79="Monthly")+3*($D79="Quarterly")+12*($D79="Yearly"))&gt;0,IF(((YEAR((Paychecks!$B$5+1))-YEAR($C79))*12+MONTH((Paychecks!$B$5+1))-MONTH($C79))&lt;0,0,INT((((YEAR((Paychecks!$B$5+1))-YEAR($C79))*12+MONTH((Paychecks!$B$5+1))-MONTH($C79))-1)/(($D79="Monthly")+3*($D79="Quarterly")+12*($D79="Yearly")))+1+(MOD(((YEAR((Paychecks!$B$5+1))-YEAR($C79))*12+MONTH((Paychecks!$B$5+1))-MONTH($C79)),(($D79="Monthly")+3*($D79="Quarterly")+12*($D79="Yearly")))=0)*(EDATE($C79,((YEAR((Paychecks!$B$5+1))-YEAR($C79))*12+MONTH((Paychecks!$B$5+1))-MONTH($C79)))&lt;(Paychecks!$B$5+1)))-IF(((YEAR(Paychecks!$A$5)-YEAR($C79))*12+MONTH(Paychecks!$A$5)-MONTH($C79))&lt;0,0,INT((((YEAR(Paychecks!$A$5)-YEAR($C79))*12+MONTH(Paychecks!$A$5)-MONTH($C79))-1)/(($D79="Monthly")+3*($D79="Quarterly")+12*($D79="Yearly")))+1+(MOD(((YEAR(Paychecks!$A$5)-YEAR($C79))*12+MONTH(Paychecks!$A$5)-MONTH($C79)),(($D79="Monthly")+3*($D79="Quarterly")+12*($D79="Yearly")))=0)*(EDATE($C79,((YEAR(Paychecks!$A$5)-YEAR($C79))*12+MONTH(Paychecks!$A$5)-MONTH($C79)))&lt;Paychecks!$A$5)),($C79&gt;=Paychecks!$A$5)*($C79&lt;=Paychecks!$B$5))))</f>
      </c>
      <c r="O79" s="14">
        <f>IF(OR($A79="",$C79=""),0,IF((7*($D79="Weekly")+14*($D79="Every 2 weeks"))&gt;0,MAX(0,-INT(($C79-(Paychecks!$B$6+1))/(7*($D79="Weekly")+14*($D79="Every 2 weeks")))-MAX(0,-INT(($C79-Paychecks!$A$6)/(7*($D79="Weekly")+14*($D79="Every 2 weeks"))))),IF((($D79="Monthly")+3*($D79="Quarterly")+12*($D79="Yearly"))&gt;0,IF(((YEAR((Paychecks!$B$6+1))-YEAR($C79))*12+MONTH((Paychecks!$B$6+1))-MONTH($C79))&lt;0,0,INT((((YEAR((Paychecks!$B$6+1))-YEAR($C79))*12+MONTH((Paychecks!$B$6+1))-MONTH($C79))-1)/(($D79="Monthly")+3*($D79="Quarterly")+12*($D79="Yearly")))+1+(MOD(((YEAR((Paychecks!$B$6+1))-YEAR($C79))*12+MONTH((Paychecks!$B$6+1))-MONTH($C79)),(($D79="Monthly")+3*($D79="Quarterly")+12*($D79="Yearly")))=0)*(EDATE($C79,((YEAR((Paychecks!$B$6+1))-YEAR($C79))*12+MONTH((Paychecks!$B$6+1))-MONTH($C79)))&lt;(Paychecks!$B$6+1)))-IF(((YEAR(Paychecks!$A$6)-YEAR($C79))*12+MONTH(Paychecks!$A$6)-MONTH($C79))&lt;0,0,INT((((YEAR(Paychecks!$A$6)-YEAR($C79))*12+MONTH(Paychecks!$A$6)-MONTH($C79))-1)/(($D79="Monthly")+3*($D79="Quarterly")+12*($D79="Yearly")))+1+(MOD(((YEAR(Paychecks!$A$6)-YEAR($C79))*12+MONTH(Paychecks!$A$6)-MONTH($C79)),(($D79="Monthly")+3*($D79="Quarterly")+12*($D79="Yearly")))=0)*(EDATE($C79,((YEAR(Paychecks!$A$6)-YEAR($C79))*12+MONTH(Paychecks!$A$6)-MONTH($C79)))&lt;Paychecks!$A$6)),($C79&gt;=Paychecks!$A$6)*($C79&lt;=Paychecks!$B$6))))</f>
      </c>
      <c r="P79" s="14">
        <f>IF(OR($A79="",$C79=""),0,IF((7*($D79="Weekly")+14*($D79="Every 2 weeks"))&gt;0,MAX(0,-INT(($C79-(Paychecks!$B$7+1))/(7*($D79="Weekly")+14*($D79="Every 2 weeks")))-MAX(0,-INT(($C79-Paychecks!$A$7)/(7*($D79="Weekly")+14*($D79="Every 2 weeks"))))),IF((($D79="Monthly")+3*($D79="Quarterly")+12*($D79="Yearly"))&gt;0,IF(((YEAR((Paychecks!$B$7+1))-YEAR($C79))*12+MONTH((Paychecks!$B$7+1))-MONTH($C79))&lt;0,0,INT((((YEAR((Paychecks!$B$7+1))-YEAR($C79))*12+MONTH((Paychecks!$B$7+1))-MONTH($C79))-1)/(($D79="Monthly")+3*($D79="Quarterly")+12*($D79="Yearly")))+1+(MOD(((YEAR((Paychecks!$B$7+1))-YEAR($C79))*12+MONTH((Paychecks!$B$7+1))-MONTH($C79)),(($D79="Monthly")+3*($D79="Quarterly")+12*($D79="Yearly")))=0)*(EDATE($C79,((YEAR((Paychecks!$B$7+1))-YEAR($C79))*12+MONTH((Paychecks!$B$7+1))-MONTH($C79)))&lt;(Paychecks!$B$7+1)))-IF(((YEAR(Paychecks!$A$7)-YEAR($C79))*12+MONTH(Paychecks!$A$7)-MONTH($C79))&lt;0,0,INT((((YEAR(Paychecks!$A$7)-YEAR($C79))*12+MONTH(Paychecks!$A$7)-MONTH($C79))-1)/(($D79="Monthly")+3*($D79="Quarterly")+12*($D79="Yearly")))+1+(MOD(((YEAR(Paychecks!$A$7)-YEAR($C79))*12+MONTH(Paychecks!$A$7)-MONTH($C79)),(($D79="Monthly")+3*($D79="Quarterly")+12*($D79="Yearly")))=0)*(EDATE($C79,((YEAR(Paychecks!$A$7)-YEAR($C79))*12+MONTH(Paychecks!$A$7)-MONTH($C79)))&lt;Paychecks!$A$7)),($C79&gt;=Paychecks!$A$7)*($C79&lt;=Paychecks!$B$7))))</f>
      </c>
      <c r="Q79" s="14">
        <f>IF(OR($A79="",$C79=""),0,IF((7*($D79="Weekly")+14*($D79="Every 2 weeks"))&gt;0,MAX(0,-INT(($C79-(Paychecks!$B$8+1))/(7*($D79="Weekly")+14*($D79="Every 2 weeks")))-MAX(0,-INT(($C79-Paychecks!$A$8)/(7*($D79="Weekly")+14*($D79="Every 2 weeks"))))),IF((($D79="Monthly")+3*($D79="Quarterly")+12*($D79="Yearly"))&gt;0,IF(((YEAR((Paychecks!$B$8+1))-YEAR($C79))*12+MONTH((Paychecks!$B$8+1))-MONTH($C79))&lt;0,0,INT((((YEAR((Paychecks!$B$8+1))-YEAR($C79))*12+MONTH((Paychecks!$B$8+1))-MONTH($C79))-1)/(($D79="Monthly")+3*($D79="Quarterly")+12*($D79="Yearly")))+1+(MOD(((YEAR((Paychecks!$B$8+1))-YEAR($C79))*12+MONTH((Paychecks!$B$8+1))-MONTH($C79)),(($D79="Monthly")+3*($D79="Quarterly")+12*($D79="Yearly")))=0)*(EDATE($C79,((YEAR((Paychecks!$B$8+1))-YEAR($C79))*12+MONTH((Paychecks!$B$8+1))-MONTH($C79)))&lt;(Paychecks!$B$8+1)))-IF(((YEAR(Paychecks!$A$8)-YEAR($C79))*12+MONTH(Paychecks!$A$8)-MONTH($C79))&lt;0,0,INT((((YEAR(Paychecks!$A$8)-YEAR($C79))*12+MONTH(Paychecks!$A$8)-MONTH($C79))-1)/(($D79="Monthly")+3*($D79="Quarterly")+12*($D79="Yearly")))+1+(MOD(((YEAR(Paychecks!$A$8)-YEAR($C79))*12+MONTH(Paychecks!$A$8)-MONTH($C79)),(($D79="Monthly")+3*($D79="Quarterly")+12*($D79="Yearly")))=0)*(EDATE($C79,((YEAR(Paychecks!$A$8)-YEAR($C79))*12+MONTH(Paychecks!$A$8)-MONTH($C79)))&lt;Paychecks!$A$8)),($C79&gt;=Paychecks!$A$8)*($C79&lt;=Paychecks!$B$8))))</f>
      </c>
      <c r="R79" s="14">
        <f>IF(OR($A79="",$C79=""),0,IF((7*($D79="Weekly")+14*($D79="Every 2 weeks"))&gt;0,MAX(0,-INT(($C79-(Paychecks!$B$9+1))/(7*($D79="Weekly")+14*($D79="Every 2 weeks")))-MAX(0,-INT(($C79-Paychecks!$A$9)/(7*($D79="Weekly")+14*($D79="Every 2 weeks"))))),IF((($D79="Monthly")+3*($D79="Quarterly")+12*($D79="Yearly"))&gt;0,IF(((YEAR((Paychecks!$B$9+1))-YEAR($C79))*12+MONTH((Paychecks!$B$9+1))-MONTH($C79))&lt;0,0,INT((((YEAR((Paychecks!$B$9+1))-YEAR($C79))*12+MONTH((Paychecks!$B$9+1))-MONTH($C79))-1)/(($D79="Monthly")+3*($D79="Quarterly")+12*($D79="Yearly")))+1+(MOD(((YEAR((Paychecks!$B$9+1))-YEAR($C79))*12+MONTH((Paychecks!$B$9+1))-MONTH($C79)),(($D79="Monthly")+3*($D79="Quarterly")+12*($D79="Yearly")))=0)*(EDATE($C79,((YEAR((Paychecks!$B$9+1))-YEAR($C79))*12+MONTH((Paychecks!$B$9+1))-MONTH($C79)))&lt;(Paychecks!$B$9+1)))-IF(((YEAR(Paychecks!$A$9)-YEAR($C79))*12+MONTH(Paychecks!$A$9)-MONTH($C79))&lt;0,0,INT((((YEAR(Paychecks!$A$9)-YEAR($C79))*12+MONTH(Paychecks!$A$9)-MONTH($C79))-1)/(($D79="Monthly")+3*($D79="Quarterly")+12*($D79="Yearly")))+1+(MOD(((YEAR(Paychecks!$A$9)-YEAR($C79))*12+MONTH(Paychecks!$A$9)-MONTH($C79)),(($D79="Monthly")+3*($D79="Quarterly")+12*($D79="Yearly")))=0)*(EDATE($C79,((YEAR(Paychecks!$A$9)-YEAR($C79))*12+MONTH(Paychecks!$A$9)-MONTH($C79)))&lt;Paychecks!$A$9)),($C79&gt;=Paychecks!$A$9)*($C79&lt;=Paychecks!$B$9))))</f>
      </c>
    </row>
    <row r="80" spans="1:18" x14ac:dyDescent="0.25">
      <c r="A80" s="2"/>
      <c r="B80" s="11"/>
      <c r="C80" s="9"/>
      <c r="D80" s="2"/>
      <c r="E80" s="2"/>
      <c r="F80" s="2"/>
      <c r="G80" s="2">
        <f>IF(A80="","",IF(F80="Yes","Paid",IF(C80&lt;TODAY(),"Overdue",IF(C80-TODAY()&lt;=HeadsUp,"Due soon",IF(E80="Yes","Autopay","Upcoming")))))</f>
      </c>
      <c r="H80" s="2">
        <f>IF(OR(A80="",F80="Yes"),"",C80-TODAY())</f>
      </c>
      <c r="I80" s="9">
        <f>IF(OR(A80="",C80=""),"",IF(OR(C80&lt;Paychecks!$A$2,C80&gt;Paychecks!$B$9),"",INDEX(Paychecks!$A$2:$A$9,MATCH(C80,Paychecks!$A$2:$A$9,1))))</f>
      </c>
      <c r="J80" s="2"/>
      <c r="K80" s="14">
        <f>IF(OR($A80="",$C80=""),0,IF((7*($D80="Weekly")+14*($D80="Every 2 weeks"))&gt;0,MAX(0,-INT(($C80-(Paychecks!$B$2+1))/(7*($D80="Weekly")+14*($D80="Every 2 weeks")))-MAX(0,-INT(($C80-Paychecks!$A$2)/(7*($D80="Weekly")+14*($D80="Every 2 weeks"))))),IF((($D80="Monthly")+3*($D80="Quarterly")+12*($D80="Yearly"))&gt;0,IF(((YEAR((Paychecks!$B$2+1))-YEAR($C80))*12+MONTH((Paychecks!$B$2+1))-MONTH($C80))&lt;0,0,INT((((YEAR((Paychecks!$B$2+1))-YEAR($C80))*12+MONTH((Paychecks!$B$2+1))-MONTH($C80))-1)/(($D80="Monthly")+3*($D80="Quarterly")+12*($D80="Yearly")))+1+(MOD(((YEAR((Paychecks!$B$2+1))-YEAR($C80))*12+MONTH((Paychecks!$B$2+1))-MONTH($C80)),(($D80="Monthly")+3*($D80="Quarterly")+12*($D80="Yearly")))=0)*(EDATE($C80,((YEAR((Paychecks!$B$2+1))-YEAR($C80))*12+MONTH((Paychecks!$B$2+1))-MONTH($C80)))&lt;(Paychecks!$B$2+1)))-IF(((YEAR(Paychecks!$A$2)-YEAR($C80))*12+MONTH(Paychecks!$A$2)-MONTH($C80))&lt;0,0,INT((((YEAR(Paychecks!$A$2)-YEAR($C80))*12+MONTH(Paychecks!$A$2)-MONTH($C80))-1)/(($D80="Monthly")+3*($D80="Quarterly")+12*($D80="Yearly")))+1+(MOD(((YEAR(Paychecks!$A$2)-YEAR($C80))*12+MONTH(Paychecks!$A$2)-MONTH($C80)),(($D80="Monthly")+3*($D80="Quarterly")+12*($D80="Yearly")))=0)*(EDATE($C80,((YEAR(Paychecks!$A$2)-YEAR($C80))*12+MONTH(Paychecks!$A$2)-MONTH($C80)))&lt;Paychecks!$A$2)),($C80&gt;=Paychecks!$A$2)*($C80&lt;=Paychecks!$B$2))))</f>
      </c>
      <c r="L80" s="14">
        <f>IF(OR($A80="",$C80=""),0,IF((7*($D80="Weekly")+14*($D80="Every 2 weeks"))&gt;0,MAX(0,-INT(($C80-(Paychecks!$B$3+1))/(7*($D80="Weekly")+14*($D80="Every 2 weeks")))-MAX(0,-INT(($C80-Paychecks!$A$3)/(7*($D80="Weekly")+14*($D80="Every 2 weeks"))))),IF((($D80="Monthly")+3*($D80="Quarterly")+12*($D80="Yearly"))&gt;0,IF(((YEAR((Paychecks!$B$3+1))-YEAR($C80))*12+MONTH((Paychecks!$B$3+1))-MONTH($C80))&lt;0,0,INT((((YEAR((Paychecks!$B$3+1))-YEAR($C80))*12+MONTH((Paychecks!$B$3+1))-MONTH($C80))-1)/(($D80="Monthly")+3*($D80="Quarterly")+12*($D80="Yearly")))+1+(MOD(((YEAR((Paychecks!$B$3+1))-YEAR($C80))*12+MONTH((Paychecks!$B$3+1))-MONTH($C80)),(($D80="Monthly")+3*($D80="Quarterly")+12*($D80="Yearly")))=0)*(EDATE($C80,((YEAR((Paychecks!$B$3+1))-YEAR($C80))*12+MONTH((Paychecks!$B$3+1))-MONTH($C80)))&lt;(Paychecks!$B$3+1)))-IF(((YEAR(Paychecks!$A$3)-YEAR($C80))*12+MONTH(Paychecks!$A$3)-MONTH($C80))&lt;0,0,INT((((YEAR(Paychecks!$A$3)-YEAR($C80))*12+MONTH(Paychecks!$A$3)-MONTH($C80))-1)/(($D80="Monthly")+3*($D80="Quarterly")+12*($D80="Yearly")))+1+(MOD(((YEAR(Paychecks!$A$3)-YEAR($C80))*12+MONTH(Paychecks!$A$3)-MONTH($C80)),(($D80="Monthly")+3*($D80="Quarterly")+12*($D80="Yearly")))=0)*(EDATE($C80,((YEAR(Paychecks!$A$3)-YEAR($C80))*12+MONTH(Paychecks!$A$3)-MONTH($C80)))&lt;Paychecks!$A$3)),($C80&gt;=Paychecks!$A$3)*($C80&lt;=Paychecks!$B$3))))</f>
      </c>
      <c r="M80" s="14">
        <f>IF(OR($A80="",$C80=""),0,IF((7*($D80="Weekly")+14*($D80="Every 2 weeks"))&gt;0,MAX(0,-INT(($C80-(Paychecks!$B$4+1))/(7*($D80="Weekly")+14*($D80="Every 2 weeks")))-MAX(0,-INT(($C80-Paychecks!$A$4)/(7*($D80="Weekly")+14*($D80="Every 2 weeks"))))),IF((($D80="Monthly")+3*($D80="Quarterly")+12*($D80="Yearly"))&gt;0,IF(((YEAR((Paychecks!$B$4+1))-YEAR($C80))*12+MONTH((Paychecks!$B$4+1))-MONTH($C80))&lt;0,0,INT((((YEAR((Paychecks!$B$4+1))-YEAR($C80))*12+MONTH((Paychecks!$B$4+1))-MONTH($C80))-1)/(($D80="Monthly")+3*($D80="Quarterly")+12*($D80="Yearly")))+1+(MOD(((YEAR((Paychecks!$B$4+1))-YEAR($C80))*12+MONTH((Paychecks!$B$4+1))-MONTH($C80)),(($D80="Monthly")+3*($D80="Quarterly")+12*($D80="Yearly")))=0)*(EDATE($C80,((YEAR((Paychecks!$B$4+1))-YEAR($C80))*12+MONTH((Paychecks!$B$4+1))-MONTH($C80)))&lt;(Paychecks!$B$4+1)))-IF(((YEAR(Paychecks!$A$4)-YEAR($C80))*12+MONTH(Paychecks!$A$4)-MONTH($C80))&lt;0,0,INT((((YEAR(Paychecks!$A$4)-YEAR($C80))*12+MONTH(Paychecks!$A$4)-MONTH($C80))-1)/(($D80="Monthly")+3*($D80="Quarterly")+12*($D80="Yearly")))+1+(MOD(((YEAR(Paychecks!$A$4)-YEAR($C80))*12+MONTH(Paychecks!$A$4)-MONTH($C80)),(($D80="Monthly")+3*($D80="Quarterly")+12*($D80="Yearly")))=0)*(EDATE($C80,((YEAR(Paychecks!$A$4)-YEAR($C80))*12+MONTH(Paychecks!$A$4)-MONTH($C80)))&lt;Paychecks!$A$4)),($C80&gt;=Paychecks!$A$4)*($C80&lt;=Paychecks!$B$4))))</f>
      </c>
      <c r="N80" s="14">
        <f>IF(OR($A80="",$C80=""),0,IF((7*($D80="Weekly")+14*($D80="Every 2 weeks"))&gt;0,MAX(0,-INT(($C80-(Paychecks!$B$5+1))/(7*($D80="Weekly")+14*($D80="Every 2 weeks")))-MAX(0,-INT(($C80-Paychecks!$A$5)/(7*($D80="Weekly")+14*($D80="Every 2 weeks"))))),IF((($D80="Monthly")+3*($D80="Quarterly")+12*($D80="Yearly"))&gt;0,IF(((YEAR((Paychecks!$B$5+1))-YEAR($C80))*12+MONTH((Paychecks!$B$5+1))-MONTH($C80))&lt;0,0,INT((((YEAR((Paychecks!$B$5+1))-YEAR($C80))*12+MONTH((Paychecks!$B$5+1))-MONTH($C80))-1)/(($D80="Monthly")+3*($D80="Quarterly")+12*($D80="Yearly")))+1+(MOD(((YEAR((Paychecks!$B$5+1))-YEAR($C80))*12+MONTH((Paychecks!$B$5+1))-MONTH($C80)),(($D80="Monthly")+3*($D80="Quarterly")+12*($D80="Yearly")))=0)*(EDATE($C80,((YEAR((Paychecks!$B$5+1))-YEAR($C80))*12+MONTH((Paychecks!$B$5+1))-MONTH($C80)))&lt;(Paychecks!$B$5+1)))-IF(((YEAR(Paychecks!$A$5)-YEAR($C80))*12+MONTH(Paychecks!$A$5)-MONTH($C80))&lt;0,0,INT((((YEAR(Paychecks!$A$5)-YEAR($C80))*12+MONTH(Paychecks!$A$5)-MONTH($C80))-1)/(($D80="Monthly")+3*($D80="Quarterly")+12*($D80="Yearly")))+1+(MOD(((YEAR(Paychecks!$A$5)-YEAR($C80))*12+MONTH(Paychecks!$A$5)-MONTH($C80)),(($D80="Monthly")+3*($D80="Quarterly")+12*($D80="Yearly")))=0)*(EDATE($C80,((YEAR(Paychecks!$A$5)-YEAR($C80))*12+MONTH(Paychecks!$A$5)-MONTH($C80)))&lt;Paychecks!$A$5)),($C80&gt;=Paychecks!$A$5)*($C80&lt;=Paychecks!$B$5))))</f>
      </c>
      <c r="O80" s="14">
        <f>IF(OR($A80="",$C80=""),0,IF((7*($D80="Weekly")+14*($D80="Every 2 weeks"))&gt;0,MAX(0,-INT(($C80-(Paychecks!$B$6+1))/(7*($D80="Weekly")+14*($D80="Every 2 weeks")))-MAX(0,-INT(($C80-Paychecks!$A$6)/(7*($D80="Weekly")+14*($D80="Every 2 weeks"))))),IF((($D80="Monthly")+3*($D80="Quarterly")+12*($D80="Yearly"))&gt;0,IF(((YEAR((Paychecks!$B$6+1))-YEAR($C80))*12+MONTH((Paychecks!$B$6+1))-MONTH($C80))&lt;0,0,INT((((YEAR((Paychecks!$B$6+1))-YEAR($C80))*12+MONTH((Paychecks!$B$6+1))-MONTH($C80))-1)/(($D80="Monthly")+3*($D80="Quarterly")+12*($D80="Yearly")))+1+(MOD(((YEAR((Paychecks!$B$6+1))-YEAR($C80))*12+MONTH((Paychecks!$B$6+1))-MONTH($C80)),(($D80="Monthly")+3*($D80="Quarterly")+12*($D80="Yearly")))=0)*(EDATE($C80,((YEAR((Paychecks!$B$6+1))-YEAR($C80))*12+MONTH((Paychecks!$B$6+1))-MONTH($C80)))&lt;(Paychecks!$B$6+1)))-IF(((YEAR(Paychecks!$A$6)-YEAR($C80))*12+MONTH(Paychecks!$A$6)-MONTH($C80))&lt;0,0,INT((((YEAR(Paychecks!$A$6)-YEAR($C80))*12+MONTH(Paychecks!$A$6)-MONTH($C80))-1)/(($D80="Monthly")+3*($D80="Quarterly")+12*($D80="Yearly")))+1+(MOD(((YEAR(Paychecks!$A$6)-YEAR($C80))*12+MONTH(Paychecks!$A$6)-MONTH($C80)),(($D80="Monthly")+3*($D80="Quarterly")+12*($D80="Yearly")))=0)*(EDATE($C80,((YEAR(Paychecks!$A$6)-YEAR($C80))*12+MONTH(Paychecks!$A$6)-MONTH($C80)))&lt;Paychecks!$A$6)),($C80&gt;=Paychecks!$A$6)*($C80&lt;=Paychecks!$B$6))))</f>
      </c>
      <c r="P80" s="14">
        <f>IF(OR($A80="",$C80=""),0,IF((7*($D80="Weekly")+14*($D80="Every 2 weeks"))&gt;0,MAX(0,-INT(($C80-(Paychecks!$B$7+1))/(7*($D80="Weekly")+14*($D80="Every 2 weeks")))-MAX(0,-INT(($C80-Paychecks!$A$7)/(7*($D80="Weekly")+14*($D80="Every 2 weeks"))))),IF((($D80="Monthly")+3*($D80="Quarterly")+12*($D80="Yearly"))&gt;0,IF(((YEAR((Paychecks!$B$7+1))-YEAR($C80))*12+MONTH((Paychecks!$B$7+1))-MONTH($C80))&lt;0,0,INT((((YEAR((Paychecks!$B$7+1))-YEAR($C80))*12+MONTH((Paychecks!$B$7+1))-MONTH($C80))-1)/(($D80="Monthly")+3*($D80="Quarterly")+12*($D80="Yearly")))+1+(MOD(((YEAR((Paychecks!$B$7+1))-YEAR($C80))*12+MONTH((Paychecks!$B$7+1))-MONTH($C80)),(($D80="Monthly")+3*($D80="Quarterly")+12*($D80="Yearly")))=0)*(EDATE($C80,((YEAR((Paychecks!$B$7+1))-YEAR($C80))*12+MONTH((Paychecks!$B$7+1))-MONTH($C80)))&lt;(Paychecks!$B$7+1)))-IF(((YEAR(Paychecks!$A$7)-YEAR($C80))*12+MONTH(Paychecks!$A$7)-MONTH($C80))&lt;0,0,INT((((YEAR(Paychecks!$A$7)-YEAR($C80))*12+MONTH(Paychecks!$A$7)-MONTH($C80))-1)/(($D80="Monthly")+3*($D80="Quarterly")+12*($D80="Yearly")))+1+(MOD(((YEAR(Paychecks!$A$7)-YEAR($C80))*12+MONTH(Paychecks!$A$7)-MONTH($C80)),(($D80="Monthly")+3*($D80="Quarterly")+12*($D80="Yearly")))=0)*(EDATE($C80,((YEAR(Paychecks!$A$7)-YEAR($C80))*12+MONTH(Paychecks!$A$7)-MONTH($C80)))&lt;Paychecks!$A$7)),($C80&gt;=Paychecks!$A$7)*($C80&lt;=Paychecks!$B$7))))</f>
      </c>
      <c r="Q80" s="14">
        <f>IF(OR($A80="",$C80=""),0,IF((7*($D80="Weekly")+14*($D80="Every 2 weeks"))&gt;0,MAX(0,-INT(($C80-(Paychecks!$B$8+1))/(7*($D80="Weekly")+14*($D80="Every 2 weeks")))-MAX(0,-INT(($C80-Paychecks!$A$8)/(7*($D80="Weekly")+14*($D80="Every 2 weeks"))))),IF((($D80="Monthly")+3*($D80="Quarterly")+12*($D80="Yearly"))&gt;0,IF(((YEAR((Paychecks!$B$8+1))-YEAR($C80))*12+MONTH((Paychecks!$B$8+1))-MONTH($C80))&lt;0,0,INT((((YEAR((Paychecks!$B$8+1))-YEAR($C80))*12+MONTH((Paychecks!$B$8+1))-MONTH($C80))-1)/(($D80="Monthly")+3*($D80="Quarterly")+12*($D80="Yearly")))+1+(MOD(((YEAR((Paychecks!$B$8+1))-YEAR($C80))*12+MONTH((Paychecks!$B$8+1))-MONTH($C80)),(($D80="Monthly")+3*($D80="Quarterly")+12*($D80="Yearly")))=0)*(EDATE($C80,((YEAR((Paychecks!$B$8+1))-YEAR($C80))*12+MONTH((Paychecks!$B$8+1))-MONTH($C80)))&lt;(Paychecks!$B$8+1)))-IF(((YEAR(Paychecks!$A$8)-YEAR($C80))*12+MONTH(Paychecks!$A$8)-MONTH($C80))&lt;0,0,INT((((YEAR(Paychecks!$A$8)-YEAR($C80))*12+MONTH(Paychecks!$A$8)-MONTH($C80))-1)/(($D80="Monthly")+3*($D80="Quarterly")+12*($D80="Yearly")))+1+(MOD(((YEAR(Paychecks!$A$8)-YEAR($C80))*12+MONTH(Paychecks!$A$8)-MONTH($C80)),(($D80="Monthly")+3*($D80="Quarterly")+12*($D80="Yearly")))=0)*(EDATE($C80,((YEAR(Paychecks!$A$8)-YEAR($C80))*12+MONTH(Paychecks!$A$8)-MONTH($C80)))&lt;Paychecks!$A$8)),($C80&gt;=Paychecks!$A$8)*($C80&lt;=Paychecks!$B$8))))</f>
      </c>
      <c r="R80" s="14">
        <f>IF(OR($A80="",$C80=""),0,IF((7*($D80="Weekly")+14*($D80="Every 2 weeks"))&gt;0,MAX(0,-INT(($C80-(Paychecks!$B$9+1))/(7*($D80="Weekly")+14*($D80="Every 2 weeks")))-MAX(0,-INT(($C80-Paychecks!$A$9)/(7*($D80="Weekly")+14*($D80="Every 2 weeks"))))),IF((($D80="Monthly")+3*($D80="Quarterly")+12*($D80="Yearly"))&gt;0,IF(((YEAR((Paychecks!$B$9+1))-YEAR($C80))*12+MONTH((Paychecks!$B$9+1))-MONTH($C80))&lt;0,0,INT((((YEAR((Paychecks!$B$9+1))-YEAR($C80))*12+MONTH((Paychecks!$B$9+1))-MONTH($C80))-1)/(($D80="Monthly")+3*($D80="Quarterly")+12*($D80="Yearly")))+1+(MOD(((YEAR((Paychecks!$B$9+1))-YEAR($C80))*12+MONTH((Paychecks!$B$9+1))-MONTH($C80)),(($D80="Monthly")+3*($D80="Quarterly")+12*($D80="Yearly")))=0)*(EDATE($C80,((YEAR((Paychecks!$B$9+1))-YEAR($C80))*12+MONTH((Paychecks!$B$9+1))-MONTH($C80)))&lt;(Paychecks!$B$9+1)))-IF(((YEAR(Paychecks!$A$9)-YEAR($C80))*12+MONTH(Paychecks!$A$9)-MONTH($C80))&lt;0,0,INT((((YEAR(Paychecks!$A$9)-YEAR($C80))*12+MONTH(Paychecks!$A$9)-MONTH($C80))-1)/(($D80="Monthly")+3*($D80="Quarterly")+12*($D80="Yearly")))+1+(MOD(((YEAR(Paychecks!$A$9)-YEAR($C80))*12+MONTH(Paychecks!$A$9)-MONTH($C80)),(($D80="Monthly")+3*($D80="Quarterly")+12*($D80="Yearly")))=0)*(EDATE($C80,((YEAR(Paychecks!$A$9)-YEAR($C80))*12+MONTH(Paychecks!$A$9)-MONTH($C80)))&lt;Paychecks!$A$9)),($C80&gt;=Paychecks!$A$9)*($C80&lt;=Paychecks!$B$9))))</f>
      </c>
    </row>
    <row r="81" spans="1:18" x14ac:dyDescent="0.25">
      <c r="A81" s="2"/>
      <c r="B81" s="11"/>
      <c r="C81" s="9"/>
      <c r="D81" s="2"/>
      <c r="E81" s="2"/>
      <c r="F81" s="2"/>
      <c r="G81" s="2">
        <f>IF(A81="","",IF(F81="Yes","Paid",IF(C81&lt;TODAY(),"Overdue",IF(C81-TODAY()&lt;=HeadsUp,"Due soon",IF(E81="Yes","Autopay","Upcoming")))))</f>
      </c>
      <c r="H81" s="2">
        <f>IF(OR(A81="",F81="Yes"),"",C81-TODAY())</f>
      </c>
      <c r="I81" s="9">
        <f>IF(OR(A81="",C81=""),"",IF(OR(C81&lt;Paychecks!$A$2,C81&gt;Paychecks!$B$9),"",INDEX(Paychecks!$A$2:$A$9,MATCH(C81,Paychecks!$A$2:$A$9,1))))</f>
      </c>
      <c r="J81" s="2"/>
      <c r="K81" s="14">
        <f>IF(OR($A81="",$C81=""),0,IF((7*($D81="Weekly")+14*($D81="Every 2 weeks"))&gt;0,MAX(0,-INT(($C81-(Paychecks!$B$2+1))/(7*($D81="Weekly")+14*($D81="Every 2 weeks")))-MAX(0,-INT(($C81-Paychecks!$A$2)/(7*($D81="Weekly")+14*($D81="Every 2 weeks"))))),IF((($D81="Monthly")+3*($D81="Quarterly")+12*($D81="Yearly"))&gt;0,IF(((YEAR((Paychecks!$B$2+1))-YEAR($C81))*12+MONTH((Paychecks!$B$2+1))-MONTH($C81))&lt;0,0,INT((((YEAR((Paychecks!$B$2+1))-YEAR($C81))*12+MONTH((Paychecks!$B$2+1))-MONTH($C81))-1)/(($D81="Monthly")+3*($D81="Quarterly")+12*($D81="Yearly")))+1+(MOD(((YEAR((Paychecks!$B$2+1))-YEAR($C81))*12+MONTH((Paychecks!$B$2+1))-MONTH($C81)),(($D81="Monthly")+3*($D81="Quarterly")+12*($D81="Yearly")))=0)*(EDATE($C81,((YEAR((Paychecks!$B$2+1))-YEAR($C81))*12+MONTH((Paychecks!$B$2+1))-MONTH($C81)))&lt;(Paychecks!$B$2+1)))-IF(((YEAR(Paychecks!$A$2)-YEAR($C81))*12+MONTH(Paychecks!$A$2)-MONTH($C81))&lt;0,0,INT((((YEAR(Paychecks!$A$2)-YEAR($C81))*12+MONTH(Paychecks!$A$2)-MONTH($C81))-1)/(($D81="Monthly")+3*($D81="Quarterly")+12*($D81="Yearly")))+1+(MOD(((YEAR(Paychecks!$A$2)-YEAR($C81))*12+MONTH(Paychecks!$A$2)-MONTH($C81)),(($D81="Monthly")+3*($D81="Quarterly")+12*($D81="Yearly")))=0)*(EDATE($C81,((YEAR(Paychecks!$A$2)-YEAR($C81))*12+MONTH(Paychecks!$A$2)-MONTH($C81)))&lt;Paychecks!$A$2)),($C81&gt;=Paychecks!$A$2)*($C81&lt;=Paychecks!$B$2))))</f>
      </c>
      <c r="L81" s="14">
        <f>IF(OR($A81="",$C81=""),0,IF((7*($D81="Weekly")+14*($D81="Every 2 weeks"))&gt;0,MAX(0,-INT(($C81-(Paychecks!$B$3+1))/(7*($D81="Weekly")+14*($D81="Every 2 weeks")))-MAX(0,-INT(($C81-Paychecks!$A$3)/(7*($D81="Weekly")+14*($D81="Every 2 weeks"))))),IF((($D81="Monthly")+3*($D81="Quarterly")+12*($D81="Yearly"))&gt;0,IF(((YEAR((Paychecks!$B$3+1))-YEAR($C81))*12+MONTH((Paychecks!$B$3+1))-MONTH($C81))&lt;0,0,INT((((YEAR((Paychecks!$B$3+1))-YEAR($C81))*12+MONTH((Paychecks!$B$3+1))-MONTH($C81))-1)/(($D81="Monthly")+3*($D81="Quarterly")+12*($D81="Yearly")))+1+(MOD(((YEAR((Paychecks!$B$3+1))-YEAR($C81))*12+MONTH((Paychecks!$B$3+1))-MONTH($C81)),(($D81="Monthly")+3*($D81="Quarterly")+12*($D81="Yearly")))=0)*(EDATE($C81,((YEAR((Paychecks!$B$3+1))-YEAR($C81))*12+MONTH((Paychecks!$B$3+1))-MONTH($C81)))&lt;(Paychecks!$B$3+1)))-IF(((YEAR(Paychecks!$A$3)-YEAR($C81))*12+MONTH(Paychecks!$A$3)-MONTH($C81))&lt;0,0,INT((((YEAR(Paychecks!$A$3)-YEAR($C81))*12+MONTH(Paychecks!$A$3)-MONTH($C81))-1)/(($D81="Monthly")+3*($D81="Quarterly")+12*($D81="Yearly")))+1+(MOD(((YEAR(Paychecks!$A$3)-YEAR($C81))*12+MONTH(Paychecks!$A$3)-MONTH($C81)),(($D81="Monthly")+3*($D81="Quarterly")+12*($D81="Yearly")))=0)*(EDATE($C81,((YEAR(Paychecks!$A$3)-YEAR($C81))*12+MONTH(Paychecks!$A$3)-MONTH($C81)))&lt;Paychecks!$A$3)),($C81&gt;=Paychecks!$A$3)*($C81&lt;=Paychecks!$B$3))))</f>
      </c>
      <c r="M81" s="14">
        <f>IF(OR($A81="",$C81=""),0,IF((7*($D81="Weekly")+14*($D81="Every 2 weeks"))&gt;0,MAX(0,-INT(($C81-(Paychecks!$B$4+1))/(7*($D81="Weekly")+14*($D81="Every 2 weeks")))-MAX(0,-INT(($C81-Paychecks!$A$4)/(7*($D81="Weekly")+14*($D81="Every 2 weeks"))))),IF((($D81="Monthly")+3*($D81="Quarterly")+12*($D81="Yearly"))&gt;0,IF(((YEAR((Paychecks!$B$4+1))-YEAR($C81))*12+MONTH((Paychecks!$B$4+1))-MONTH($C81))&lt;0,0,INT((((YEAR((Paychecks!$B$4+1))-YEAR($C81))*12+MONTH((Paychecks!$B$4+1))-MONTH($C81))-1)/(($D81="Monthly")+3*($D81="Quarterly")+12*($D81="Yearly")))+1+(MOD(((YEAR((Paychecks!$B$4+1))-YEAR($C81))*12+MONTH((Paychecks!$B$4+1))-MONTH($C81)),(($D81="Monthly")+3*($D81="Quarterly")+12*($D81="Yearly")))=0)*(EDATE($C81,((YEAR((Paychecks!$B$4+1))-YEAR($C81))*12+MONTH((Paychecks!$B$4+1))-MONTH($C81)))&lt;(Paychecks!$B$4+1)))-IF(((YEAR(Paychecks!$A$4)-YEAR($C81))*12+MONTH(Paychecks!$A$4)-MONTH($C81))&lt;0,0,INT((((YEAR(Paychecks!$A$4)-YEAR($C81))*12+MONTH(Paychecks!$A$4)-MONTH($C81))-1)/(($D81="Monthly")+3*($D81="Quarterly")+12*($D81="Yearly")))+1+(MOD(((YEAR(Paychecks!$A$4)-YEAR($C81))*12+MONTH(Paychecks!$A$4)-MONTH($C81)),(($D81="Monthly")+3*($D81="Quarterly")+12*($D81="Yearly")))=0)*(EDATE($C81,((YEAR(Paychecks!$A$4)-YEAR($C81))*12+MONTH(Paychecks!$A$4)-MONTH($C81)))&lt;Paychecks!$A$4)),($C81&gt;=Paychecks!$A$4)*($C81&lt;=Paychecks!$B$4))))</f>
      </c>
      <c r="N81" s="14">
        <f>IF(OR($A81="",$C81=""),0,IF((7*($D81="Weekly")+14*($D81="Every 2 weeks"))&gt;0,MAX(0,-INT(($C81-(Paychecks!$B$5+1))/(7*($D81="Weekly")+14*($D81="Every 2 weeks")))-MAX(0,-INT(($C81-Paychecks!$A$5)/(7*($D81="Weekly")+14*($D81="Every 2 weeks"))))),IF((($D81="Monthly")+3*($D81="Quarterly")+12*($D81="Yearly"))&gt;0,IF(((YEAR((Paychecks!$B$5+1))-YEAR($C81))*12+MONTH((Paychecks!$B$5+1))-MONTH($C81))&lt;0,0,INT((((YEAR((Paychecks!$B$5+1))-YEAR($C81))*12+MONTH((Paychecks!$B$5+1))-MONTH($C81))-1)/(($D81="Monthly")+3*($D81="Quarterly")+12*($D81="Yearly")))+1+(MOD(((YEAR((Paychecks!$B$5+1))-YEAR($C81))*12+MONTH((Paychecks!$B$5+1))-MONTH($C81)),(($D81="Monthly")+3*($D81="Quarterly")+12*($D81="Yearly")))=0)*(EDATE($C81,((YEAR((Paychecks!$B$5+1))-YEAR($C81))*12+MONTH((Paychecks!$B$5+1))-MONTH($C81)))&lt;(Paychecks!$B$5+1)))-IF(((YEAR(Paychecks!$A$5)-YEAR($C81))*12+MONTH(Paychecks!$A$5)-MONTH($C81))&lt;0,0,INT((((YEAR(Paychecks!$A$5)-YEAR($C81))*12+MONTH(Paychecks!$A$5)-MONTH($C81))-1)/(($D81="Monthly")+3*($D81="Quarterly")+12*($D81="Yearly")))+1+(MOD(((YEAR(Paychecks!$A$5)-YEAR($C81))*12+MONTH(Paychecks!$A$5)-MONTH($C81)),(($D81="Monthly")+3*($D81="Quarterly")+12*($D81="Yearly")))=0)*(EDATE($C81,((YEAR(Paychecks!$A$5)-YEAR($C81))*12+MONTH(Paychecks!$A$5)-MONTH($C81)))&lt;Paychecks!$A$5)),($C81&gt;=Paychecks!$A$5)*($C81&lt;=Paychecks!$B$5))))</f>
      </c>
      <c r="O81" s="14">
        <f>IF(OR($A81="",$C81=""),0,IF((7*($D81="Weekly")+14*($D81="Every 2 weeks"))&gt;0,MAX(0,-INT(($C81-(Paychecks!$B$6+1))/(7*($D81="Weekly")+14*($D81="Every 2 weeks")))-MAX(0,-INT(($C81-Paychecks!$A$6)/(7*($D81="Weekly")+14*($D81="Every 2 weeks"))))),IF((($D81="Monthly")+3*($D81="Quarterly")+12*($D81="Yearly"))&gt;0,IF(((YEAR((Paychecks!$B$6+1))-YEAR($C81))*12+MONTH((Paychecks!$B$6+1))-MONTH($C81))&lt;0,0,INT((((YEAR((Paychecks!$B$6+1))-YEAR($C81))*12+MONTH((Paychecks!$B$6+1))-MONTH($C81))-1)/(($D81="Monthly")+3*($D81="Quarterly")+12*($D81="Yearly")))+1+(MOD(((YEAR((Paychecks!$B$6+1))-YEAR($C81))*12+MONTH((Paychecks!$B$6+1))-MONTH($C81)),(($D81="Monthly")+3*($D81="Quarterly")+12*($D81="Yearly")))=0)*(EDATE($C81,((YEAR((Paychecks!$B$6+1))-YEAR($C81))*12+MONTH((Paychecks!$B$6+1))-MONTH($C81)))&lt;(Paychecks!$B$6+1)))-IF(((YEAR(Paychecks!$A$6)-YEAR($C81))*12+MONTH(Paychecks!$A$6)-MONTH($C81))&lt;0,0,INT((((YEAR(Paychecks!$A$6)-YEAR($C81))*12+MONTH(Paychecks!$A$6)-MONTH($C81))-1)/(($D81="Monthly")+3*($D81="Quarterly")+12*($D81="Yearly")))+1+(MOD(((YEAR(Paychecks!$A$6)-YEAR($C81))*12+MONTH(Paychecks!$A$6)-MONTH($C81)),(($D81="Monthly")+3*($D81="Quarterly")+12*($D81="Yearly")))=0)*(EDATE($C81,((YEAR(Paychecks!$A$6)-YEAR($C81))*12+MONTH(Paychecks!$A$6)-MONTH($C81)))&lt;Paychecks!$A$6)),($C81&gt;=Paychecks!$A$6)*($C81&lt;=Paychecks!$B$6))))</f>
      </c>
      <c r="P81" s="14">
        <f>IF(OR($A81="",$C81=""),0,IF((7*($D81="Weekly")+14*($D81="Every 2 weeks"))&gt;0,MAX(0,-INT(($C81-(Paychecks!$B$7+1))/(7*($D81="Weekly")+14*($D81="Every 2 weeks")))-MAX(0,-INT(($C81-Paychecks!$A$7)/(7*($D81="Weekly")+14*($D81="Every 2 weeks"))))),IF((($D81="Monthly")+3*($D81="Quarterly")+12*($D81="Yearly"))&gt;0,IF(((YEAR((Paychecks!$B$7+1))-YEAR($C81))*12+MONTH((Paychecks!$B$7+1))-MONTH($C81))&lt;0,0,INT((((YEAR((Paychecks!$B$7+1))-YEAR($C81))*12+MONTH((Paychecks!$B$7+1))-MONTH($C81))-1)/(($D81="Monthly")+3*($D81="Quarterly")+12*($D81="Yearly")))+1+(MOD(((YEAR((Paychecks!$B$7+1))-YEAR($C81))*12+MONTH((Paychecks!$B$7+1))-MONTH($C81)),(($D81="Monthly")+3*($D81="Quarterly")+12*($D81="Yearly")))=0)*(EDATE($C81,((YEAR((Paychecks!$B$7+1))-YEAR($C81))*12+MONTH((Paychecks!$B$7+1))-MONTH($C81)))&lt;(Paychecks!$B$7+1)))-IF(((YEAR(Paychecks!$A$7)-YEAR($C81))*12+MONTH(Paychecks!$A$7)-MONTH($C81))&lt;0,0,INT((((YEAR(Paychecks!$A$7)-YEAR($C81))*12+MONTH(Paychecks!$A$7)-MONTH($C81))-1)/(($D81="Monthly")+3*($D81="Quarterly")+12*($D81="Yearly")))+1+(MOD(((YEAR(Paychecks!$A$7)-YEAR($C81))*12+MONTH(Paychecks!$A$7)-MONTH($C81)),(($D81="Monthly")+3*($D81="Quarterly")+12*($D81="Yearly")))=0)*(EDATE($C81,((YEAR(Paychecks!$A$7)-YEAR($C81))*12+MONTH(Paychecks!$A$7)-MONTH($C81)))&lt;Paychecks!$A$7)),($C81&gt;=Paychecks!$A$7)*($C81&lt;=Paychecks!$B$7))))</f>
      </c>
      <c r="Q81" s="14">
        <f>IF(OR($A81="",$C81=""),0,IF((7*($D81="Weekly")+14*($D81="Every 2 weeks"))&gt;0,MAX(0,-INT(($C81-(Paychecks!$B$8+1))/(7*($D81="Weekly")+14*($D81="Every 2 weeks")))-MAX(0,-INT(($C81-Paychecks!$A$8)/(7*($D81="Weekly")+14*($D81="Every 2 weeks"))))),IF((($D81="Monthly")+3*($D81="Quarterly")+12*($D81="Yearly"))&gt;0,IF(((YEAR((Paychecks!$B$8+1))-YEAR($C81))*12+MONTH((Paychecks!$B$8+1))-MONTH($C81))&lt;0,0,INT((((YEAR((Paychecks!$B$8+1))-YEAR($C81))*12+MONTH((Paychecks!$B$8+1))-MONTH($C81))-1)/(($D81="Monthly")+3*($D81="Quarterly")+12*($D81="Yearly")))+1+(MOD(((YEAR((Paychecks!$B$8+1))-YEAR($C81))*12+MONTH((Paychecks!$B$8+1))-MONTH($C81)),(($D81="Monthly")+3*($D81="Quarterly")+12*($D81="Yearly")))=0)*(EDATE($C81,((YEAR((Paychecks!$B$8+1))-YEAR($C81))*12+MONTH((Paychecks!$B$8+1))-MONTH($C81)))&lt;(Paychecks!$B$8+1)))-IF(((YEAR(Paychecks!$A$8)-YEAR($C81))*12+MONTH(Paychecks!$A$8)-MONTH($C81))&lt;0,0,INT((((YEAR(Paychecks!$A$8)-YEAR($C81))*12+MONTH(Paychecks!$A$8)-MONTH($C81))-1)/(($D81="Monthly")+3*($D81="Quarterly")+12*($D81="Yearly")))+1+(MOD(((YEAR(Paychecks!$A$8)-YEAR($C81))*12+MONTH(Paychecks!$A$8)-MONTH($C81)),(($D81="Monthly")+3*($D81="Quarterly")+12*($D81="Yearly")))=0)*(EDATE($C81,((YEAR(Paychecks!$A$8)-YEAR($C81))*12+MONTH(Paychecks!$A$8)-MONTH($C81)))&lt;Paychecks!$A$8)),($C81&gt;=Paychecks!$A$8)*($C81&lt;=Paychecks!$B$8))))</f>
      </c>
      <c r="R81" s="14">
        <f>IF(OR($A81="",$C81=""),0,IF((7*($D81="Weekly")+14*($D81="Every 2 weeks"))&gt;0,MAX(0,-INT(($C81-(Paychecks!$B$9+1))/(7*($D81="Weekly")+14*($D81="Every 2 weeks")))-MAX(0,-INT(($C81-Paychecks!$A$9)/(7*($D81="Weekly")+14*($D81="Every 2 weeks"))))),IF((($D81="Monthly")+3*($D81="Quarterly")+12*($D81="Yearly"))&gt;0,IF(((YEAR((Paychecks!$B$9+1))-YEAR($C81))*12+MONTH((Paychecks!$B$9+1))-MONTH($C81))&lt;0,0,INT((((YEAR((Paychecks!$B$9+1))-YEAR($C81))*12+MONTH((Paychecks!$B$9+1))-MONTH($C81))-1)/(($D81="Monthly")+3*($D81="Quarterly")+12*($D81="Yearly")))+1+(MOD(((YEAR((Paychecks!$B$9+1))-YEAR($C81))*12+MONTH((Paychecks!$B$9+1))-MONTH($C81)),(($D81="Monthly")+3*($D81="Quarterly")+12*($D81="Yearly")))=0)*(EDATE($C81,((YEAR((Paychecks!$B$9+1))-YEAR($C81))*12+MONTH((Paychecks!$B$9+1))-MONTH($C81)))&lt;(Paychecks!$B$9+1)))-IF(((YEAR(Paychecks!$A$9)-YEAR($C81))*12+MONTH(Paychecks!$A$9)-MONTH($C81))&lt;0,0,INT((((YEAR(Paychecks!$A$9)-YEAR($C81))*12+MONTH(Paychecks!$A$9)-MONTH($C81))-1)/(($D81="Monthly")+3*($D81="Quarterly")+12*($D81="Yearly")))+1+(MOD(((YEAR(Paychecks!$A$9)-YEAR($C81))*12+MONTH(Paychecks!$A$9)-MONTH($C81)),(($D81="Monthly")+3*($D81="Quarterly")+12*($D81="Yearly")))=0)*(EDATE($C81,((YEAR(Paychecks!$A$9)-YEAR($C81))*12+MONTH(Paychecks!$A$9)-MONTH($C81)))&lt;Paychecks!$A$9)),($C81&gt;=Paychecks!$A$9)*($C81&lt;=Paychecks!$B$9))))</f>
      </c>
    </row>
    <row r="82" spans="1:18" x14ac:dyDescent="0.25">
      <c r="A82" s="2"/>
      <c r="B82" s="11"/>
      <c r="C82" s="9"/>
      <c r="D82" s="2"/>
      <c r="E82" s="2"/>
      <c r="F82" s="2"/>
      <c r="G82" s="2">
        <f>IF(A82="","",IF(F82="Yes","Paid",IF(C82&lt;TODAY(),"Overdue",IF(C82-TODAY()&lt;=HeadsUp,"Due soon",IF(E82="Yes","Autopay","Upcoming")))))</f>
      </c>
      <c r="H82" s="2">
        <f>IF(OR(A82="",F82="Yes"),"",C82-TODAY())</f>
      </c>
      <c r="I82" s="9">
        <f>IF(OR(A82="",C82=""),"",IF(OR(C82&lt;Paychecks!$A$2,C82&gt;Paychecks!$B$9),"",INDEX(Paychecks!$A$2:$A$9,MATCH(C82,Paychecks!$A$2:$A$9,1))))</f>
      </c>
      <c r="J82" s="2"/>
      <c r="K82" s="14">
        <f>IF(OR($A82="",$C82=""),0,IF((7*($D82="Weekly")+14*($D82="Every 2 weeks"))&gt;0,MAX(0,-INT(($C82-(Paychecks!$B$2+1))/(7*($D82="Weekly")+14*($D82="Every 2 weeks")))-MAX(0,-INT(($C82-Paychecks!$A$2)/(7*($D82="Weekly")+14*($D82="Every 2 weeks"))))),IF((($D82="Monthly")+3*($D82="Quarterly")+12*($D82="Yearly"))&gt;0,IF(((YEAR((Paychecks!$B$2+1))-YEAR($C82))*12+MONTH((Paychecks!$B$2+1))-MONTH($C82))&lt;0,0,INT((((YEAR((Paychecks!$B$2+1))-YEAR($C82))*12+MONTH((Paychecks!$B$2+1))-MONTH($C82))-1)/(($D82="Monthly")+3*($D82="Quarterly")+12*($D82="Yearly")))+1+(MOD(((YEAR((Paychecks!$B$2+1))-YEAR($C82))*12+MONTH((Paychecks!$B$2+1))-MONTH($C82)),(($D82="Monthly")+3*($D82="Quarterly")+12*($D82="Yearly")))=0)*(EDATE($C82,((YEAR((Paychecks!$B$2+1))-YEAR($C82))*12+MONTH((Paychecks!$B$2+1))-MONTH($C82)))&lt;(Paychecks!$B$2+1)))-IF(((YEAR(Paychecks!$A$2)-YEAR($C82))*12+MONTH(Paychecks!$A$2)-MONTH($C82))&lt;0,0,INT((((YEAR(Paychecks!$A$2)-YEAR($C82))*12+MONTH(Paychecks!$A$2)-MONTH($C82))-1)/(($D82="Monthly")+3*($D82="Quarterly")+12*($D82="Yearly")))+1+(MOD(((YEAR(Paychecks!$A$2)-YEAR($C82))*12+MONTH(Paychecks!$A$2)-MONTH($C82)),(($D82="Monthly")+3*($D82="Quarterly")+12*($D82="Yearly")))=0)*(EDATE($C82,((YEAR(Paychecks!$A$2)-YEAR($C82))*12+MONTH(Paychecks!$A$2)-MONTH($C82)))&lt;Paychecks!$A$2)),($C82&gt;=Paychecks!$A$2)*($C82&lt;=Paychecks!$B$2))))</f>
      </c>
      <c r="L82" s="14">
        <f>IF(OR($A82="",$C82=""),0,IF((7*($D82="Weekly")+14*($D82="Every 2 weeks"))&gt;0,MAX(0,-INT(($C82-(Paychecks!$B$3+1))/(7*($D82="Weekly")+14*($D82="Every 2 weeks")))-MAX(0,-INT(($C82-Paychecks!$A$3)/(7*($D82="Weekly")+14*($D82="Every 2 weeks"))))),IF((($D82="Monthly")+3*($D82="Quarterly")+12*($D82="Yearly"))&gt;0,IF(((YEAR((Paychecks!$B$3+1))-YEAR($C82))*12+MONTH((Paychecks!$B$3+1))-MONTH($C82))&lt;0,0,INT((((YEAR((Paychecks!$B$3+1))-YEAR($C82))*12+MONTH((Paychecks!$B$3+1))-MONTH($C82))-1)/(($D82="Monthly")+3*($D82="Quarterly")+12*($D82="Yearly")))+1+(MOD(((YEAR((Paychecks!$B$3+1))-YEAR($C82))*12+MONTH((Paychecks!$B$3+1))-MONTH($C82)),(($D82="Monthly")+3*($D82="Quarterly")+12*($D82="Yearly")))=0)*(EDATE($C82,((YEAR((Paychecks!$B$3+1))-YEAR($C82))*12+MONTH((Paychecks!$B$3+1))-MONTH($C82)))&lt;(Paychecks!$B$3+1)))-IF(((YEAR(Paychecks!$A$3)-YEAR($C82))*12+MONTH(Paychecks!$A$3)-MONTH($C82))&lt;0,0,INT((((YEAR(Paychecks!$A$3)-YEAR($C82))*12+MONTH(Paychecks!$A$3)-MONTH($C82))-1)/(($D82="Monthly")+3*($D82="Quarterly")+12*($D82="Yearly")))+1+(MOD(((YEAR(Paychecks!$A$3)-YEAR($C82))*12+MONTH(Paychecks!$A$3)-MONTH($C82)),(($D82="Monthly")+3*($D82="Quarterly")+12*($D82="Yearly")))=0)*(EDATE($C82,((YEAR(Paychecks!$A$3)-YEAR($C82))*12+MONTH(Paychecks!$A$3)-MONTH($C82)))&lt;Paychecks!$A$3)),($C82&gt;=Paychecks!$A$3)*($C82&lt;=Paychecks!$B$3))))</f>
      </c>
      <c r="M82" s="14">
        <f>IF(OR($A82="",$C82=""),0,IF((7*($D82="Weekly")+14*($D82="Every 2 weeks"))&gt;0,MAX(0,-INT(($C82-(Paychecks!$B$4+1))/(7*($D82="Weekly")+14*($D82="Every 2 weeks")))-MAX(0,-INT(($C82-Paychecks!$A$4)/(7*($D82="Weekly")+14*($D82="Every 2 weeks"))))),IF((($D82="Monthly")+3*($D82="Quarterly")+12*($D82="Yearly"))&gt;0,IF(((YEAR((Paychecks!$B$4+1))-YEAR($C82))*12+MONTH((Paychecks!$B$4+1))-MONTH($C82))&lt;0,0,INT((((YEAR((Paychecks!$B$4+1))-YEAR($C82))*12+MONTH((Paychecks!$B$4+1))-MONTH($C82))-1)/(($D82="Monthly")+3*($D82="Quarterly")+12*($D82="Yearly")))+1+(MOD(((YEAR((Paychecks!$B$4+1))-YEAR($C82))*12+MONTH((Paychecks!$B$4+1))-MONTH($C82)),(($D82="Monthly")+3*($D82="Quarterly")+12*($D82="Yearly")))=0)*(EDATE($C82,((YEAR((Paychecks!$B$4+1))-YEAR($C82))*12+MONTH((Paychecks!$B$4+1))-MONTH($C82)))&lt;(Paychecks!$B$4+1)))-IF(((YEAR(Paychecks!$A$4)-YEAR($C82))*12+MONTH(Paychecks!$A$4)-MONTH($C82))&lt;0,0,INT((((YEAR(Paychecks!$A$4)-YEAR($C82))*12+MONTH(Paychecks!$A$4)-MONTH($C82))-1)/(($D82="Monthly")+3*($D82="Quarterly")+12*($D82="Yearly")))+1+(MOD(((YEAR(Paychecks!$A$4)-YEAR($C82))*12+MONTH(Paychecks!$A$4)-MONTH($C82)),(($D82="Monthly")+3*($D82="Quarterly")+12*($D82="Yearly")))=0)*(EDATE($C82,((YEAR(Paychecks!$A$4)-YEAR($C82))*12+MONTH(Paychecks!$A$4)-MONTH($C82)))&lt;Paychecks!$A$4)),($C82&gt;=Paychecks!$A$4)*($C82&lt;=Paychecks!$B$4))))</f>
      </c>
      <c r="N82" s="14">
        <f>IF(OR($A82="",$C82=""),0,IF((7*($D82="Weekly")+14*($D82="Every 2 weeks"))&gt;0,MAX(0,-INT(($C82-(Paychecks!$B$5+1))/(7*($D82="Weekly")+14*($D82="Every 2 weeks")))-MAX(0,-INT(($C82-Paychecks!$A$5)/(7*($D82="Weekly")+14*($D82="Every 2 weeks"))))),IF((($D82="Monthly")+3*($D82="Quarterly")+12*($D82="Yearly"))&gt;0,IF(((YEAR((Paychecks!$B$5+1))-YEAR($C82))*12+MONTH((Paychecks!$B$5+1))-MONTH($C82))&lt;0,0,INT((((YEAR((Paychecks!$B$5+1))-YEAR($C82))*12+MONTH((Paychecks!$B$5+1))-MONTH($C82))-1)/(($D82="Monthly")+3*($D82="Quarterly")+12*($D82="Yearly")))+1+(MOD(((YEAR((Paychecks!$B$5+1))-YEAR($C82))*12+MONTH((Paychecks!$B$5+1))-MONTH($C82)),(($D82="Monthly")+3*($D82="Quarterly")+12*($D82="Yearly")))=0)*(EDATE($C82,((YEAR((Paychecks!$B$5+1))-YEAR($C82))*12+MONTH((Paychecks!$B$5+1))-MONTH($C82)))&lt;(Paychecks!$B$5+1)))-IF(((YEAR(Paychecks!$A$5)-YEAR($C82))*12+MONTH(Paychecks!$A$5)-MONTH($C82))&lt;0,0,INT((((YEAR(Paychecks!$A$5)-YEAR($C82))*12+MONTH(Paychecks!$A$5)-MONTH($C82))-1)/(($D82="Monthly")+3*($D82="Quarterly")+12*($D82="Yearly")))+1+(MOD(((YEAR(Paychecks!$A$5)-YEAR($C82))*12+MONTH(Paychecks!$A$5)-MONTH($C82)),(($D82="Monthly")+3*($D82="Quarterly")+12*($D82="Yearly")))=0)*(EDATE($C82,((YEAR(Paychecks!$A$5)-YEAR($C82))*12+MONTH(Paychecks!$A$5)-MONTH($C82)))&lt;Paychecks!$A$5)),($C82&gt;=Paychecks!$A$5)*($C82&lt;=Paychecks!$B$5))))</f>
      </c>
      <c r="O82" s="14">
        <f>IF(OR($A82="",$C82=""),0,IF((7*($D82="Weekly")+14*($D82="Every 2 weeks"))&gt;0,MAX(0,-INT(($C82-(Paychecks!$B$6+1))/(7*($D82="Weekly")+14*($D82="Every 2 weeks")))-MAX(0,-INT(($C82-Paychecks!$A$6)/(7*($D82="Weekly")+14*($D82="Every 2 weeks"))))),IF((($D82="Monthly")+3*($D82="Quarterly")+12*($D82="Yearly"))&gt;0,IF(((YEAR((Paychecks!$B$6+1))-YEAR($C82))*12+MONTH((Paychecks!$B$6+1))-MONTH($C82))&lt;0,0,INT((((YEAR((Paychecks!$B$6+1))-YEAR($C82))*12+MONTH((Paychecks!$B$6+1))-MONTH($C82))-1)/(($D82="Monthly")+3*($D82="Quarterly")+12*($D82="Yearly")))+1+(MOD(((YEAR((Paychecks!$B$6+1))-YEAR($C82))*12+MONTH((Paychecks!$B$6+1))-MONTH($C82)),(($D82="Monthly")+3*($D82="Quarterly")+12*($D82="Yearly")))=0)*(EDATE($C82,((YEAR((Paychecks!$B$6+1))-YEAR($C82))*12+MONTH((Paychecks!$B$6+1))-MONTH($C82)))&lt;(Paychecks!$B$6+1)))-IF(((YEAR(Paychecks!$A$6)-YEAR($C82))*12+MONTH(Paychecks!$A$6)-MONTH($C82))&lt;0,0,INT((((YEAR(Paychecks!$A$6)-YEAR($C82))*12+MONTH(Paychecks!$A$6)-MONTH($C82))-1)/(($D82="Monthly")+3*($D82="Quarterly")+12*($D82="Yearly")))+1+(MOD(((YEAR(Paychecks!$A$6)-YEAR($C82))*12+MONTH(Paychecks!$A$6)-MONTH($C82)),(($D82="Monthly")+3*($D82="Quarterly")+12*($D82="Yearly")))=0)*(EDATE($C82,((YEAR(Paychecks!$A$6)-YEAR($C82))*12+MONTH(Paychecks!$A$6)-MONTH($C82)))&lt;Paychecks!$A$6)),($C82&gt;=Paychecks!$A$6)*($C82&lt;=Paychecks!$B$6))))</f>
      </c>
      <c r="P82" s="14">
        <f>IF(OR($A82="",$C82=""),0,IF((7*($D82="Weekly")+14*($D82="Every 2 weeks"))&gt;0,MAX(0,-INT(($C82-(Paychecks!$B$7+1))/(7*($D82="Weekly")+14*($D82="Every 2 weeks")))-MAX(0,-INT(($C82-Paychecks!$A$7)/(7*($D82="Weekly")+14*($D82="Every 2 weeks"))))),IF((($D82="Monthly")+3*($D82="Quarterly")+12*($D82="Yearly"))&gt;0,IF(((YEAR((Paychecks!$B$7+1))-YEAR($C82))*12+MONTH((Paychecks!$B$7+1))-MONTH($C82))&lt;0,0,INT((((YEAR((Paychecks!$B$7+1))-YEAR($C82))*12+MONTH((Paychecks!$B$7+1))-MONTH($C82))-1)/(($D82="Monthly")+3*($D82="Quarterly")+12*($D82="Yearly")))+1+(MOD(((YEAR((Paychecks!$B$7+1))-YEAR($C82))*12+MONTH((Paychecks!$B$7+1))-MONTH($C82)),(($D82="Monthly")+3*($D82="Quarterly")+12*($D82="Yearly")))=0)*(EDATE($C82,((YEAR((Paychecks!$B$7+1))-YEAR($C82))*12+MONTH((Paychecks!$B$7+1))-MONTH($C82)))&lt;(Paychecks!$B$7+1)))-IF(((YEAR(Paychecks!$A$7)-YEAR($C82))*12+MONTH(Paychecks!$A$7)-MONTH($C82))&lt;0,0,INT((((YEAR(Paychecks!$A$7)-YEAR($C82))*12+MONTH(Paychecks!$A$7)-MONTH($C82))-1)/(($D82="Monthly")+3*($D82="Quarterly")+12*($D82="Yearly")))+1+(MOD(((YEAR(Paychecks!$A$7)-YEAR($C82))*12+MONTH(Paychecks!$A$7)-MONTH($C82)),(($D82="Monthly")+3*($D82="Quarterly")+12*($D82="Yearly")))=0)*(EDATE($C82,((YEAR(Paychecks!$A$7)-YEAR($C82))*12+MONTH(Paychecks!$A$7)-MONTH($C82)))&lt;Paychecks!$A$7)),($C82&gt;=Paychecks!$A$7)*($C82&lt;=Paychecks!$B$7))))</f>
      </c>
      <c r="Q82" s="14">
        <f>IF(OR($A82="",$C82=""),0,IF((7*($D82="Weekly")+14*($D82="Every 2 weeks"))&gt;0,MAX(0,-INT(($C82-(Paychecks!$B$8+1))/(7*($D82="Weekly")+14*($D82="Every 2 weeks")))-MAX(0,-INT(($C82-Paychecks!$A$8)/(7*($D82="Weekly")+14*($D82="Every 2 weeks"))))),IF((($D82="Monthly")+3*($D82="Quarterly")+12*($D82="Yearly"))&gt;0,IF(((YEAR((Paychecks!$B$8+1))-YEAR($C82))*12+MONTH((Paychecks!$B$8+1))-MONTH($C82))&lt;0,0,INT((((YEAR((Paychecks!$B$8+1))-YEAR($C82))*12+MONTH((Paychecks!$B$8+1))-MONTH($C82))-1)/(($D82="Monthly")+3*($D82="Quarterly")+12*($D82="Yearly")))+1+(MOD(((YEAR((Paychecks!$B$8+1))-YEAR($C82))*12+MONTH((Paychecks!$B$8+1))-MONTH($C82)),(($D82="Monthly")+3*($D82="Quarterly")+12*($D82="Yearly")))=0)*(EDATE($C82,((YEAR((Paychecks!$B$8+1))-YEAR($C82))*12+MONTH((Paychecks!$B$8+1))-MONTH($C82)))&lt;(Paychecks!$B$8+1)))-IF(((YEAR(Paychecks!$A$8)-YEAR($C82))*12+MONTH(Paychecks!$A$8)-MONTH($C82))&lt;0,0,INT((((YEAR(Paychecks!$A$8)-YEAR($C82))*12+MONTH(Paychecks!$A$8)-MONTH($C82))-1)/(($D82="Monthly")+3*($D82="Quarterly")+12*($D82="Yearly")))+1+(MOD(((YEAR(Paychecks!$A$8)-YEAR($C82))*12+MONTH(Paychecks!$A$8)-MONTH($C82)),(($D82="Monthly")+3*($D82="Quarterly")+12*($D82="Yearly")))=0)*(EDATE($C82,((YEAR(Paychecks!$A$8)-YEAR($C82))*12+MONTH(Paychecks!$A$8)-MONTH($C82)))&lt;Paychecks!$A$8)),($C82&gt;=Paychecks!$A$8)*($C82&lt;=Paychecks!$B$8))))</f>
      </c>
      <c r="R82" s="14">
        <f>IF(OR($A82="",$C82=""),0,IF((7*($D82="Weekly")+14*($D82="Every 2 weeks"))&gt;0,MAX(0,-INT(($C82-(Paychecks!$B$9+1))/(7*($D82="Weekly")+14*($D82="Every 2 weeks")))-MAX(0,-INT(($C82-Paychecks!$A$9)/(7*($D82="Weekly")+14*($D82="Every 2 weeks"))))),IF((($D82="Monthly")+3*($D82="Quarterly")+12*($D82="Yearly"))&gt;0,IF(((YEAR((Paychecks!$B$9+1))-YEAR($C82))*12+MONTH((Paychecks!$B$9+1))-MONTH($C82))&lt;0,0,INT((((YEAR((Paychecks!$B$9+1))-YEAR($C82))*12+MONTH((Paychecks!$B$9+1))-MONTH($C82))-1)/(($D82="Monthly")+3*($D82="Quarterly")+12*($D82="Yearly")))+1+(MOD(((YEAR((Paychecks!$B$9+1))-YEAR($C82))*12+MONTH((Paychecks!$B$9+1))-MONTH($C82)),(($D82="Monthly")+3*($D82="Quarterly")+12*($D82="Yearly")))=0)*(EDATE($C82,((YEAR((Paychecks!$B$9+1))-YEAR($C82))*12+MONTH((Paychecks!$B$9+1))-MONTH($C82)))&lt;(Paychecks!$B$9+1)))-IF(((YEAR(Paychecks!$A$9)-YEAR($C82))*12+MONTH(Paychecks!$A$9)-MONTH($C82))&lt;0,0,INT((((YEAR(Paychecks!$A$9)-YEAR($C82))*12+MONTH(Paychecks!$A$9)-MONTH($C82))-1)/(($D82="Monthly")+3*($D82="Quarterly")+12*($D82="Yearly")))+1+(MOD(((YEAR(Paychecks!$A$9)-YEAR($C82))*12+MONTH(Paychecks!$A$9)-MONTH($C82)),(($D82="Monthly")+3*($D82="Quarterly")+12*($D82="Yearly")))=0)*(EDATE($C82,((YEAR(Paychecks!$A$9)-YEAR($C82))*12+MONTH(Paychecks!$A$9)-MONTH($C82)))&lt;Paychecks!$A$9)),($C82&gt;=Paychecks!$A$9)*($C82&lt;=Paychecks!$B$9))))</f>
      </c>
    </row>
    <row r="83" spans="1:18" x14ac:dyDescent="0.25">
      <c r="A83" s="2"/>
      <c r="B83" s="11"/>
      <c r="C83" s="9"/>
      <c r="D83" s="2"/>
      <c r="E83" s="2"/>
      <c r="F83" s="2"/>
      <c r="G83" s="2">
        <f>IF(A83="","",IF(F83="Yes","Paid",IF(C83&lt;TODAY(),"Overdue",IF(C83-TODAY()&lt;=HeadsUp,"Due soon",IF(E83="Yes","Autopay","Upcoming")))))</f>
      </c>
      <c r="H83" s="2">
        <f>IF(OR(A83="",F83="Yes"),"",C83-TODAY())</f>
      </c>
      <c r="I83" s="9">
        <f>IF(OR(A83="",C83=""),"",IF(OR(C83&lt;Paychecks!$A$2,C83&gt;Paychecks!$B$9),"",INDEX(Paychecks!$A$2:$A$9,MATCH(C83,Paychecks!$A$2:$A$9,1))))</f>
      </c>
      <c r="J83" s="2"/>
      <c r="K83" s="14">
        <f>IF(OR($A83="",$C83=""),0,IF((7*($D83="Weekly")+14*($D83="Every 2 weeks"))&gt;0,MAX(0,-INT(($C83-(Paychecks!$B$2+1))/(7*($D83="Weekly")+14*($D83="Every 2 weeks")))-MAX(0,-INT(($C83-Paychecks!$A$2)/(7*($D83="Weekly")+14*($D83="Every 2 weeks"))))),IF((($D83="Monthly")+3*($D83="Quarterly")+12*($D83="Yearly"))&gt;0,IF(((YEAR((Paychecks!$B$2+1))-YEAR($C83))*12+MONTH((Paychecks!$B$2+1))-MONTH($C83))&lt;0,0,INT((((YEAR((Paychecks!$B$2+1))-YEAR($C83))*12+MONTH((Paychecks!$B$2+1))-MONTH($C83))-1)/(($D83="Monthly")+3*($D83="Quarterly")+12*($D83="Yearly")))+1+(MOD(((YEAR((Paychecks!$B$2+1))-YEAR($C83))*12+MONTH((Paychecks!$B$2+1))-MONTH($C83)),(($D83="Monthly")+3*($D83="Quarterly")+12*($D83="Yearly")))=0)*(EDATE($C83,((YEAR((Paychecks!$B$2+1))-YEAR($C83))*12+MONTH((Paychecks!$B$2+1))-MONTH($C83)))&lt;(Paychecks!$B$2+1)))-IF(((YEAR(Paychecks!$A$2)-YEAR($C83))*12+MONTH(Paychecks!$A$2)-MONTH($C83))&lt;0,0,INT((((YEAR(Paychecks!$A$2)-YEAR($C83))*12+MONTH(Paychecks!$A$2)-MONTH($C83))-1)/(($D83="Monthly")+3*($D83="Quarterly")+12*($D83="Yearly")))+1+(MOD(((YEAR(Paychecks!$A$2)-YEAR($C83))*12+MONTH(Paychecks!$A$2)-MONTH($C83)),(($D83="Monthly")+3*($D83="Quarterly")+12*($D83="Yearly")))=0)*(EDATE($C83,((YEAR(Paychecks!$A$2)-YEAR($C83))*12+MONTH(Paychecks!$A$2)-MONTH($C83)))&lt;Paychecks!$A$2)),($C83&gt;=Paychecks!$A$2)*($C83&lt;=Paychecks!$B$2))))</f>
      </c>
      <c r="L83" s="14">
        <f>IF(OR($A83="",$C83=""),0,IF((7*($D83="Weekly")+14*($D83="Every 2 weeks"))&gt;0,MAX(0,-INT(($C83-(Paychecks!$B$3+1))/(7*($D83="Weekly")+14*($D83="Every 2 weeks")))-MAX(0,-INT(($C83-Paychecks!$A$3)/(7*($D83="Weekly")+14*($D83="Every 2 weeks"))))),IF((($D83="Monthly")+3*($D83="Quarterly")+12*($D83="Yearly"))&gt;0,IF(((YEAR((Paychecks!$B$3+1))-YEAR($C83))*12+MONTH((Paychecks!$B$3+1))-MONTH($C83))&lt;0,0,INT((((YEAR((Paychecks!$B$3+1))-YEAR($C83))*12+MONTH((Paychecks!$B$3+1))-MONTH($C83))-1)/(($D83="Monthly")+3*($D83="Quarterly")+12*($D83="Yearly")))+1+(MOD(((YEAR((Paychecks!$B$3+1))-YEAR($C83))*12+MONTH((Paychecks!$B$3+1))-MONTH($C83)),(($D83="Monthly")+3*($D83="Quarterly")+12*($D83="Yearly")))=0)*(EDATE($C83,((YEAR((Paychecks!$B$3+1))-YEAR($C83))*12+MONTH((Paychecks!$B$3+1))-MONTH($C83)))&lt;(Paychecks!$B$3+1)))-IF(((YEAR(Paychecks!$A$3)-YEAR($C83))*12+MONTH(Paychecks!$A$3)-MONTH($C83))&lt;0,0,INT((((YEAR(Paychecks!$A$3)-YEAR($C83))*12+MONTH(Paychecks!$A$3)-MONTH($C83))-1)/(($D83="Monthly")+3*($D83="Quarterly")+12*($D83="Yearly")))+1+(MOD(((YEAR(Paychecks!$A$3)-YEAR($C83))*12+MONTH(Paychecks!$A$3)-MONTH($C83)),(($D83="Monthly")+3*($D83="Quarterly")+12*($D83="Yearly")))=0)*(EDATE($C83,((YEAR(Paychecks!$A$3)-YEAR($C83))*12+MONTH(Paychecks!$A$3)-MONTH($C83)))&lt;Paychecks!$A$3)),($C83&gt;=Paychecks!$A$3)*($C83&lt;=Paychecks!$B$3))))</f>
      </c>
      <c r="M83" s="14">
        <f>IF(OR($A83="",$C83=""),0,IF((7*($D83="Weekly")+14*($D83="Every 2 weeks"))&gt;0,MAX(0,-INT(($C83-(Paychecks!$B$4+1))/(7*($D83="Weekly")+14*($D83="Every 2 weeks")))-MAX(0,-INT(($C83-Paychecks!$A$4)/(7*($D83="Weekly")+14*($D83="Every 2 weeks"))))),IF((($D83="Monthly")+3*($D83="Quarterly")+12*($D83="Yearly"))&gt;0,IF(((YEAR((Paychecks!$B$4+1))-YEAR($C83))*12+MONTH((Paychecks!$B$4+1))-MONTH($C83))&lt;0,0,INT((((YEAR((Paychecks!$B$4+1))-YEAR($C83))*12+MONTH((Paychecks!$B$4+1))-MONTH($C83))-1)/(($D83="Monthly")+3*($D83="Quarterly")+12*($D83="Yearly")))+1+(MOD(((YEAR((Paychecks!$B$4+1))-YEAR($C83))*12+MONTH((Paychecks!$B$4+1))-MONTH($C83)),(($D83="Monthly")+3*($D83="Quarterly")+12*($D83="Yearly")))=0)*(EDATE($C83,((YEAR((Paychecks!$B$4+1))-YEAR($C83))*12+MONTH((Paychecks!$B$4+1))-MONTH($C83)))&lt;(Paychecks!$B$4+1)))-IF(((YEAR(Paychecks!$A$4)-YEAR($C83))*12+MONTH(Paychecks!$A$4)-MONTH($C83))&lt;0,0,INT((((YEAR(Paychecks!$A$4)-YEAR($C83))*12+MONTH(Paychecks!$A$4)-MONTH($C83))-1)/(($D83="Monthly")+3*($D83="Quarterly")+12*($D83="Yearly")))+1+(MOD(((YEAR(Paychecks!$A$4)-YEAR($C83))*12+MONTH(Paychecks!$A$4)-MONTH($C83)),(($D83="Monthly")+3*($D83="Quarterly")+12*($D83="Yearly")))=0)*(EDATE($C83,((YEAR(Paychecks!$A$4)-YEAR($C83))*12+MONTH(Paychecks!$A$4)-MONTH($C83)))&lt;Paychecks!$A$4)),($C83&gt;=Paychecks!$A$4)*($C83&lt;=Paychecks!$B$4))))</f>
      </c>
      <c r="N83" s="14">
        <f>IF(OR($A83="",$C83=""),0,IF((7*($D83="Weekly")+14*($D83="Every 2 weeks"))&gt;0,MAX(0,-INT(($C83-(Paychecks!$B$5+1))/(7*($D83="Weekly")+14*($D83="Every 2 weeks")))-MAX(0,-INT(($C83-Paychecks!$A$5)/(7*($D83="Weekly")+14*($D83="Every 2 weeks"))))),IF((($D83="Monthly")+3*($D83="Quarterly")+12*($D83="Yearly"))&gt;0,IF(((YEAR((Paychecks!$B$5+1))-YEAR($C83))*12+MONTH((Paychecks!$B$5+1))-MONTH($C83))&lt;0,0,INT((((YEAR((Paychecks!$B$5+1))-YEAR($C83))*12+MONTH((Paychecks!$B$5+1))-MONTH($C83))-1)/(($D83="Monthly")+3*($D83="Quarterly")+12*($D83="Yearly")))+1+(MOD(((YEAR((Paychecks!$B$5+1))-YEAR($C83))*12+MONTH((Paychecks!$B$5+1))-MONTH($C83)),(($D83="Monthly")+3*($D83="Quarterly")+12*($D83="Yearly")))=0)*(EDATE($C83,((YEAR((Paychecks!$B$5+1))-YEAR($C83))*12+MONTH((Paychecks!$B$5+1))-MONTH($C83)))&lt;(Paychecks!$B$5+1)))-IF(((YEAR(Paychecks!$A$5)-YEAR($C83))*12+MONTH(Paychecks!$A$5)-MONTH($C83))&lt;0,0,INT((((YEAR(Paychecks!$A$5)-YEAR($C83))*12+MONTH(Paychecks!$A$5)-MONTH($C83))-1)/(($D83="Monthly")+3*($D83="Quarterly")+12*($D83="Yearly")))+1+(MOD(((YEAR(Paychecks!$A$5)-YEAR($C83))*12+MONTH(Paychecks!$A$5)-MONTH($C83)),(($D83="Monthly")+3*($D83="Quarterly")+12*($D83="Yearly")))=0)*(EDATE($C83,((YEAR(Paychecks!$A$5)-YEAR($C83))*12+MONTH(Paychecks!$A$5)-MONTH($C83)))&lt;Paychecks!$A$5)),($C83&gt;=Paychecks!$A$5)*($C83&lt;=Paychecks!$B$5))))</f>
      </c>
      <c r="O83" s="14">
        <f>IF(OR($A83="",$C83=""),0,IF((7*($D83="Weekly")+14*($D83="Every 2 weeks"))&gt;0,MAX(0,-INT(($C83-(Paychecks!$B$6+1))/(7*($D83="Weekly")+14*($D83="Every 2 weeks")))-MAX(0,-INT(($C83-Paychecks!$A$6)/(7*($D83="Weekly")+14*($D83="Every 2 weeks"))))),IF((($D83="Monthly")+3*($D83="Quarterly")+12*($D83="Yearly"))&gt;0,IF(((YEAR((Paychecks!$B$6+1))-YEAR($C83))*12+MONTH((Paychecks!$B$6+1))-MONTH($C83))&lt;0,0,INT((((YEAR((Paychecks!$B$6+1))-YEAR($C83))*12+MONTH((Paychecks!$B$6+1))-MONTH($C83))-1)/(($D83="Monthly")+3*($D83="Quarterly")+12*($D83="Yearly")))+1+(MOD(((YEAR((Paychecks!$B$6+1))-YEAR($C83))*12+MONTH((Paychecks!$B$6+1))-MONTH($C83)),(($D83="Monthly")+3*($D83="Quarterly")+12*($D83="Yearly")))=0)*(EDATE($C83,((YEAR((Paychecks!$B$6+1))-YEAR($C83))*12+MONTH((Paychecks!$B$6+1))-MONTH($C83)))&lt;(Paychecks!$B$6+1)))-IF(((YEAR(Paychecks!$A$6)-YEAR($C83))*12+MONTH(Paychecks!$A$6)-MONTH($C83))&lt;0,0,INT((((YEAR(Paychecks!$A$6)-YEAR($C83))*12+MONTH(Paychecks!$A$6)-MONTH($C83))-1)/(($D83="Monthly")+3*($D83="Quarterly")+12*($D83="Yearly")))+1+(MOD(((YEAR(Paychecks!$A$6)-YEAR($C83))*12+MONTH(Paychecks!$A$6)-MONTH($C83)),(($D83="Monthly")+3*($D83="Quarterly")+12*($D83="Yearly")))=0)*(EDATE($C83,((YEAR(Paychecks!$A$6)-YEAR($C83))*12+MONTH(Paychecks!$A$6)-MONTH($C83)))&lt;Paychecks!$A$6)),($C83&gt;=Paychecks!$A$6)*($C83&lt;=Paychecks!$B$6))))</f>
      </c>
      <c r="P83" s="14">
        <f>IF(OR($A83="",$C83=""),0,IF((7*($D83="Weekly")+14*($D83="Every 2 weeks"))&gt;0,MAX(0,-INT(($C83-(Paychecks!$B$7+1))/(7*($D83="Weekly")+14*($D83="Every 2 weeks")))-MAX(0,-INT(($C83-Paychecks!$A$7)/(7*($D83="Weekly")+14*($D83="Every 2 weeks"))))),IF((($D83="Monthly")+3*($D83="Quarterly")+12*($D83="Yearly"))&gt;0,IF(((YEAR((Paychecks!$B$7+1))-YEAR($C83))*12+MONTH((Paychecks!$B$7+1))-MONTH($C83))&lt;0,0,INT((((YEAR((Paychecks!$B$7+1))-YEAR($C83))*12+MONTH((Paychecks!$B$7+1))-MONTH($C83))-1)/(($D83="Monthly")+3*($D83="Quarterly")+12*($D83="Yearly")))+1+(MOD(((YEAR((Paychecks!$B$7+1))-YEAR($C83))*12+MONTH((Paychecks!$B$7+1))-MONTH($C83)),(($D83="Monthly")+3*($D83="Quarterly")+12*($D83="Yearly")))=0)*(EDATE($C83,((YEAR((Paychecks!$B$7+1))-YEAR($C83))*12+MONTH((Paychecks!$B$7+1))-MONTH($C83)))&lt;(Paychecks!$B$7+1)))-IF(((YEAR(Paychecks!$A$7)-YEAR($C83))*12+MONTH(Paychecks!$A$7)-MONTH($C83))&lt;0,0,INT((((YEAR(Paychecks!$A$7)-YEAR($C83))*12+MONTH(Paychecks!$A$7)-MONTH($C83))-1)/(($D83="Monthly")+3*($D83="Quarterly")+12*($D83="Yearly")))+1+(MOD(((YEAR(Paychecks!$A$7)-YEAR($C83))*12+MONTH(Paychecks!$A$7)-MONTH($C83)),(($D83="Monthly")+3*($D83="Quarterly")+12*($D83="Yearly")))=0)*(EDATE($C83,((YEAR(Paychecks!$A$7)-YEAR($C83))*12+MONTH(Paychecks!$A$7)-MONTH($C83)))&lt;Paychecks!$A$7)),($C83&gt;=Paychecks!$A$7)*($C83&lt;=Paychecks!$B$7))))</f>
      </c>
      <c r="Q83" s="14">
        <f>IF(OR($A83="",$C83=""),0,IF((7*($D83="Weekly")+14*($D83="Every 2 weeks"))&gt;0,MAX(0,-INT(($C83-(Paychecks!$B$8+1))/(7*($D83="Weekly")+14*($D83="Every 2 weeks")))-MAX(0,-INT(($C83-Paychecks!$A$8)/(7*($D83="Weekly")+14*($D83="Every 2 weeks"))))),IF((($D83="Monthly")+3*($D83="Quarterly")+12*($D83="Yearly"))&gt;0,IF(((YEAR((Paychecks!$B$8+1))-YEAR($C83))*12+MONTH((Paychecks!$B$8+1))-MONTH($C83))&lt;0,0,INT((((YEAR((Paychecks!$B$8+1))-YEAR($C83))*12+MONTH((Paychecks!$B$8+1))-MONTH($C83))-1)/(($D83="Monthly")+3*($D83="Quarterly")+12*($D83="Yearly")))+1+(MOD(((YEAR((Paychecks!$B$8+1))-YEAR($C83))*12+MONTH((Paychecks!$B$8+1))-MONTH($C83)),(($D83="Monthly")+3*($D83="Quarterly")+12*($D83="Yearly")))=0)*(EDATE($C83,((YEAR((Paychecks!$B$8+1))-YEAR($C83))*12+MONTH((Paychecks!$B$8+1))-MONTH($C83)))&lt;(Paychecks!$B$8+1)))-IF(((YEAR(Paychecks!$A$8)-YEAR($C83))*12+MONTH(Paychecks!$A$8)-MONTH($C83))&lt;0,0,INT((((YEAR(Paychecks!$A$8)-YEAR($C83))*12+MONTH(Paychecks!$A$8)-MONTH($C83))-1)/(($D83="Monthly")+3*($D83="Quarterly")+12*($D83="Yearly")))+1+(MOD(((YEAR(Paychecks!$A$8)-YEAR($C83))*12+MONTH(Paychecks!$A$8)-MONTH($C83)),(($D83="Monthly")+3*($D83="Quarterly")+12*($D83="Yearly")))=0)*(EDATE($C83,((YEAR(Paychecks!$A$8)-YEAR($C83))*12+MONTH(Paychecks!$A$8)-MONTH($C83)))&lt;Paychecks!$A$8)),($C83&gt;=Paychecks!$A$8)*($C83&lt;=Paychecks!$B$8))))</f>
      </c>
      <c r="R83" s="14">
        <f>IF(OR($A83="",$C83=""),0,IF((7*($D83="Weekly")+14*($D83="Every 2 weeks"))&gt;0,MAX(0,-INT(($C83-(Paychecks!$B$9+1))/(7*($D83="Weekly")+14*($D83="Every 2 weeks")))-MAX(0,-INT(($C83-Paychecks!$A$9)/(7*($D83="Weekly")+14*($D83="Every 2 weeks"))))),IF((($D83="Monthly")+3*($D83="Quarterly")+12*($D83="Yearly"))&gt;0,IF(((YEAR((Paychecks!$B$9+1))-YEAR($C83))*12+MONTH((Paychecks!$B$9+1))-MONTH($C83))&lt;0,0,INT((((YEAR((Paychecks!$B$9+1))-YEAR($C83))*12+MONTH((Paychecks!$B$9+1))-MONTH($C83))-1)/(($D83="Monthly")+3*($D83="Quarterly")+12*($D83="Yearly")))+1+(MOD(((YEAR((Paychecks!$B$9+1))-YEAR($C83))*12+MONTH((Paychecks!$B$9+1))-MONTH($C83)),(($D83="Monthly")+3*($D83="Quarterly")+12*($D83="Yearly")))=0)*(EDATE($C83,((YEAR((Paychecks!$B$9+1))-YEAR($C83))*12+MONTH((Paychecks!$B$9+1))-MONTH($C83)))&lt;(Paychecks!$B$9+1)))-IF(((YEAR(Paychecks!$A$9)-YEAR($C83))*12+MONTH(Paychecks!$A$9)-MONTH($C83))&lt;0,0,INT((((YEAR(Paychecks!$A$9)-YEAR($C83))*12+MONTH(Paychecks!$A$9)-MONTH($C83))-1)/(($D83="Monthly")+3*($D83="Quarterly")+12*($D83="Yearly")))+1+(MOD(((YEAR(Paychecks!$A$9)-YEAR($C83))*12+MONTH(Paychecks!$A$9)-MONTH($C83)),(($D83="Monthly")+3*($D83="Quarterly")+12*($D83="Yearly")))=0)*(EDATE($C83,((YEAR(Paychecks!$A$9)-YEAR($C83))*12+MONTH(Paychecks!$A$9)-MONTH($C83)))&lt;Paychecks!$A$9)),($C83&gt;=Paychecks!$A$9)*($C83&lt;=Paychecks!$B$9))))</f>
      </c>
    </row>
    <row r="84" spans="1:18" x14ac:dyDescent="0.25">
      <c r="A84" s="2"/>
      <c r="B84" s="11"/>
      <c r="C84" s="9"/>
      <c r="D84" s="2"/>
      <c r="E84" s="2"/>
      <c r="F84" s="2"/>
      <c r="G84" s="2">
        <f>IF(A84="","",IF(F84="Yes","Paid",IF(C84&lt;TODAY(),"Overdue",IF(C84-TODAY()&lt;=HeadsUp,"Due soon",IF(E84="Yes","Autopay","Upcoming")))))</f>
      </c>
      <c r="H84" s="2">
        <f>IF(OR(A84="",F84="Yes"),"",C84-TODAY())</f>
      </c>
      <c r="I84" s="9">
        <f>IF(OR(A84="",C84=""),"",IF(OR(C84&lt;Paychecks!$A$2,C84&gt;Paychecks!$B$9),"",INDEX(Paychecks!$A$2:$A$9,MATCH(C84,Paychecks!$A$2:$A$9,1))))</f>
      </c>
      <c r="J84" s="2"/>
      <c r="K84" s="14">
        <f>IF(OR($A84="",$C84=""),0,IF((7*($D84="Weekly")+14*($D84="Every 2 weeks"))&gt;0,MAX(0,-INT(($C84-(Paychecks!$B$2+1))/(7*($D84="Weekly")+14*($D84="Every 2 weeks")))-MAX(0,-INT(($C84-Paychecks!$A$2)/(7*($D84="Weekly")+14*($D84="Every 2 weeks"))))),IF((($D84="Monthly")+3*($D84="Quarterly")+12*($D84="Yearly"))&gt;0,IF(((YEAR((Paychecks!$B$2+1))-YEAR($C84))*12+MONTH((Paychecks!$B$2+1))-MONTH($C84))&lt;0,0,INT((((YEAR((Paychecks!$B$2+1))-YEAR($C84))*12+MONTH((Paychecks!$B$2+1))-MONTH($C84))-1)/(($D84="Monthly")+3*($D84="Quarterly")+12*($D84="Yearly")))+1+(MOD(((YEAR((Paychecks!$B$2+1))-YEAR($C84))*12+MONTH((Paychecks!$B$2+1))-MONTH($C84)),(($D84="Monthly")+3*($D84="Quarterly")+12*($D84="Yearly")))=0)*(EDATE($C84,((YEAR((Paychecks!$B$2+1))-YEAR($C84))*12+MONTH((Paychecks!$B$2+1))-MONTH($C84)))&lt;(Paychecks!$B$2+1)))-IF(((YEAR(Paychecks!$A$2)-YEAR($C84))*12+MONTH(Paychecks!$A$2)-MONTH($C84))&lt;0,0,INT((((YEAR(Paychecks!$A$2)-YEAR($C84))*12+MONTH(Paychecks!$A$2)-MONTH($C84))-1)/(($D84="Monthly")+3*($D84="Quarterly")+12*($D84="Yearly")))+1+(MOD(((YEAR(Paychecks!$A$2)-YEAR($C84))*12+MONTH(Paychecks!$A$2)-MONTH($C84)),(($D84="Monthly")+3*($D84="Quarterly")+12*($D84="Yearly")))=0)*(EDATE($C84,((YEAR(Paychecks!$A$2)-YEAR($C84))*12+MONTH(Paychecks!$A$2)-MONTH($C84)))&lt;Paychecks!$A$2)),($C84&gt;=Paychecks!$A$2)*($C84&lt;=Paychecks!$B$2))))</f>
      </c>
      <c r="L84" s="14">
        <f>IF(OR($A84="",$C84=""),0,IF((7*($D84="Weekly")+14*($D84="Every 2 weeks"))&gt;0,MAX(0,-INT(($C84-(Paychecks!$B$3+1))/(7*($D84="Weekly")+14*($D84="Every 2 weeks")))-MAX(0,-INT(($C84-Paychecks!$A$3)/(7*($D84="Weekly")+14*($D84="Every 2 weeks"))))),IF((($D84="Monthly")+3*($D84="Quarterly")+12*($D84="Yearly"))&gt;0,IF(((YEAR((Paychecks!$B$3+1))-YEAR($C84))*12+MONTH((Paychecks!$B$3+1))-MONTH($C84))&lt;0,0,INT((((YEAR((Paychecks!$B$3+1))-YEAR($C84))*12+MONTH((Paychecks!$B$3+1))-MONTH($C84))-1)/(($D84="Monthly")+3*($D84="Quarterly")+12*($D84="Yearly")))+1+(MOD(((YEAR((Paychecks!$B$3+1))-YEAR($C84))*12+MONTH((Paychecks!$B$3+1))-MONTH($C84)),(($D84="Monthly")+3*($D84="Quarterly")+12*($D84="Yearly")))=0)*(EDATE($C84,((YEAR((Paychecks!$B$3+1))-YEAR($C84))*12+MONTH((Paychecks!$B$3+1))-MONTH($C84)))&lt;(Paychecks!$B$3+1)))-IF(((YEAR(Paychecks!$A$3)-YEAR($C84))*12+MONTH(Paychecks!$A$3)-MONTH($C84))&lt;0,0,INT((((YEAR(Paychecks!$A$3)-YEAR($C84))*12+MONTH(Paychecks!$A$3)-MONTH($C84))-1)/(($D84="Monthly")+3*($D84="Quarterly")+12*($D84="Yearly")))+1+(MOD(((YEAR(Paychecks!$A$3)-YEAR($C84))*12+MONTH(Paychecks!$A$3)-MONTH($C84)),(($D84="Monthly")+3*($D84="Quarterly")+12*($D84="Yearly")))=0)*(EDATE($C84,((YEAR(Paychecks!$A$3)-YEAR($C84))*12+MONTH(Paychecks!$A$3)-MONTH($C84)))&lt;Paychecks!$A$3)),($C84&gt;=Paychecks!$A$3)*($C84&lt;=Paychecks!$B$3))))</f>
      </c>
      <c r="M84" s="14">
        <f>IF(OR($A84="",$C84=""),0,IF((7*($D84="Weekly")+14*($D84="Every 2 weeks"))&gt;0,MAX(0,-INT(($C84-(Paychecks!$B$4+1))/(7*($D84="Weekly")+14*($D84="Every 2 weeks")))-MAX(0,-INT(($C84-Paychecks!$A$4)/(7*($D84="Weekly")+14*($D84="Every 2 weeks"))))),IF((($D84="Monthly")+3*($D84="Quarterly")+12*($D84="Yearly"))&gt;0,IF(((YEAR((Paychecks!$B$4+1))-YEAR($C84))*12+MONTH((Paychecks!$B$4+1))-MONTH($C84))&lt;0,0,INT((((YEAR((Paychecks!$B$4+1))-YEAR($C84))*12+MONTH((Paychecks!$B$4+1))-MONTH($C84))-1)/(($D84="Monthly")+3*($D84="Quarterly")+12*($D84="Yearly")))+1+(MOD(((YEAR((Paychecks!$B$4+1))-YEAR($C84))*12+MONTH((Paychecks!$B$4+1))-MONTH($C84)),(($D84="Monthly")+3*($D84="Quarterly")+12*($D84="Yearly")))=0)*(EDATE($C84,((YEAR((Paychecks!$B$4+1))-YEAR($C84))*12+MONTH((Paychecks!$B$4+1))-MONTH($C84)))&lt;(Paychecks!$B$4+1)))-IF(((YEAR(Paychecks!$A$4)-YEAR($C84))*12+MONTH(Paychecks!$A$4)-MONTH($C84))&lt;0,0,INT((((YEAR(Paychecks!$A$4)-YEAR($C84))*12+MONTH(Paychecks!$A$4)-MONTH($C84))-1)/(($D84="Monthly")+3*($D84="Quarterly")+12*($D84="Yearly")))+1+(MOD(((YEAR(Paychecks!$A$4)-YEAR($C84))*12+MONTH(Paychecks!$A$4)-MONTH($C84)),(($D84="Monthly")+3*($D84="Quarterly")+12*($D84="Yearly")))=0)*(EDATE($C84,((YEAR(Paychecks!$A$4)-YEAR($C84))*12+MONTH(Paychecks!$A$4)-MONTH($C84)))&lt;Paychecks!$A$4)),($C84&gt;=Paychecks!$A$4)*($C84&lt;=Paychecks!$B$4))))</f>
      </c>
      <c r="N84" s="14">
        <f>IF(OR($A84="",$C84=""),0,IF((7*($D84="Weekly")+14*($D84="Every 2 weeks"))&gt;0,MAX(0,-INT(($C84-(Paychecks!$B$5+1))/(7*($D84="Weekly")+14*($D84="Every 2 weeks")))-MAX(0,-INT(($C84-Paychecks!$A$5)/(7*($D84="Weekly")+14*($D84="Every 2 weeks"))))),IF((($D84="Monthly")+3*($D84="Quarterly")+12*($D84="Yearly"))&gt;0,IF(((YEAR((Paychecks!$B$5+1))-YEAR($C84))*12+MONTH((Paychecks!$B$5+1))-MONTH($C84))&lt;0,0,INT((((YEAR((Paychecks!$B$5+1))-YEAR($C84))*12+MONTH((Paychecks!$B$5+1))-MONTH($C84))-1)/(($D84="Monthly")+3*($D84="Quarterly")+12*($D84="Yearly")))+1+(MOD(((YEAR((Paychecks!$B$5+1))-YEAR($C84))*12+MONTH((Paychecks!$B$5+1))-MONTH($C84)),(($D84="Monthly")+3*($D84="Quarterly")+12*($D84="Yearly")))=0)*(EDATE($C84,((YEAR((Paychecks!$B$5+1))-YEAR($C84))*12+MONTH((Paychecks!$B$5+1))-MONTH($C84)))&lt;(Paychecks!$B$5+1)))-IF(((YEAR(Paychecks!$A$5)-YEAR($C84))*12+MONTH(Paychecks!$A$5)-MONTH($C84))&lt;0,0,INT((((YEAR(Paychecks!$A$5)-YEAR($C84))*12+MONTH(Paychecks!$A$5)-MONTH($C84))-1)/(($D84="Monthly")+3*($D84="Quarterly")+12*($D84="Yearly")))+1+(MOD(((YEAR(Paychecks!$A$5)-YEAR($C84))*12+MONTH(Paychecks!$A$5)-MONTH($C84)),(($D84="Monthly")+3*($D84="Quarterly")+12*($D84="Yearly")))=0)*(EDATE($C84,((YEAR(Paychecks!$A$5)-YEAR($C84))*12+MONTH(Paychecks!$A$5)-MONTH($C84)))&lt;Paychecks!$A$5)),($C84&gt;=Paychecks!$A$5)*($C84&lt;=Paychecks!$B$5))))</f>
      </c>
      <c r="O84" s="14">
        <f>IF(OR($A84="",$C84=""),0,IF((7*($D84="Weekly")+14*($D84="Every 2 weeks"))&gt;0,MAX(0,-INT(($C84-(Paychecks!$B$6+1))/(7*($D84="Weekly")+14*($D84="Every 2 weeks")))-MAX(0,-INT(($C84-Paychecks!$A$6)/(7*($D84="Weekly")+14*($D84="Every 2 weeks"))))),IF((($D84="Monthly")+3*($D84="Quarterly")+12*($D84="Yearly"))&gt;0,IF(((YEAR((Paychecks!$B$6+1))-YEAR($C84))*12+MONTH((Paychecks!$B$6+1))-MONTH($C84))&lt;0,0,INT((((YEAR((Paychecks!$B$6+1))-YEAR($C84))*12+MONTH((Paychecks!$B$6+1))-MONTH($C84))-1)/(($D84="Monthly")+3*($D84="Quarterly")+12*($D84="Yearly")))+1+(MOD(((YEAR((Paychecks!$B$6+1))-YEAR($C84))*12+MONTH((Paychecks!$B$6+1))-MONTH($C84)),(($D84="Monthly")+3*($D84="Quarterly")+12*($D84="Yearly")))=0)*(EDATE($C84,((YEAR((Paychecks!$B$6+1))-YEAR($C84))*12+MONTH((Paychecks!$B$6+1))-MONTH($C84)))&lt;(Paychecks!$B$6+1)))-IF(((YEAR(Paychecks!$A$6)-YEAR($C84))*12+MONTH(Paychecks!$A$6)-MONTH($C84))&lt;0,0,INT((((YEAR(Paychecks!$A$6)-YEAR($C84))*12+MONTH(Paychecks!$A$6)-MONTH($C84))-1)/(($D84="Monthly")+3*($D84="Quarterly")+12*($D84="Yearly")))+1+(MOD(((YEAR(Paychecks!$A$6)-YEAR($C84))*12+MONTH(Paychecks!$A$6)-MONTH($C84)),(($D84="Monthly")+3*($D84="Quarterly")+12*($D84="Yearly")))=0)*(EDATE($C84,((YEAR(Paychecks!$A$6)-YEAR($C84))*12+MONTH(Paychecks!$A$6)-MONTH($C84)))&lt;Paychecks!$A$6)),($C84&gt;=Paychecks!$A$6)*($C84&lt;=Paychecks!$B$6))))</f>
      </c>
      <c r="P84" s="14">
        <f>IF(OR($A84="",$C84=""),0,IF((7*($D84="Weekly")+14*($D84="Every 2 weeks"))&gt;0,MAX(0,-INT(($C84-(Paychecks!$B$7+1))/(7*($D84="Weekly")+14*($D84="Every 2 weeks")))-MAX(0,-INT(($C84-Paychecks!$A$7)/(7*($D84="Weekly")+14*($D84="Every 2 weeks"))))),IF((($D84="Monthly")+3*($D84="Quarterly")+12*($D84="Yearly"))&gt;0,IF(((YEAR((Paychecks!$B$7+1))-YEAR($C84))*12+MONTH((Paychecks!$B$7+1))-MONTH($C84))&lt;0,0,INT((((YEAR((Paychecks!$B$7+1))-YEAR($C84))*12+MONTH((Paychecks!$B$7+1))-MONTH($C84))-1)/(($D84="Monthly")+3*($D84="Quarterly")+12*($D84="Yearly")))+1+(MOD(((YEAR((Paychecks!$B$7+1))-YEAR($C84))*12+MONTH((Paychecks!$B$7+1))-MONTH($C84)),(($D84="Monthly")+3*($D84="Quarterly")+12*($D84="Yearly")))=0)*(EDATE($C84,((YEAR((Paychecks!$B$7+1))-YEAR($C84))*12+MONTH((Paychecks!$B$7+1))-MONTH($C84)))&lt;(Paychecks!$B$7+1)))-IF(((YEAR(Paychecks!$A$7)-YEAR($C84))*12+MONTH(Paychecks!$A$7)-MONTH($C84))&lt;0,0,INT((((YEAR(Paychecks!$A$7)-YEAR($C84))*12+MONTH(Paychecks!$A$7)-MONTH($C84))-1)/(($D84="Monthly")+3*($D84="Quarterly")+12*($D84="Yearly")))+1+(MOD(((YEAR(Paychecks!$A$7)-YEAR($C84))*12+MONTH(Paychecks!$A$7)-MONTH($C84)),(($D84="Monthly")+3*($D84="Quarterly")+12*($D84="Yearly")))=0)*(EDATE($C84,((YEAR(Paychecks!$A$7)-YEAR($C84))*12+MONTH(Paychecks!$A$7)-MONTH($C84)))&lt;Paychecks!$A$7)),($C84&gt;=Paychecks!$A$7)*($C84&lt;=Paychecks!$B$7))))</f>
      </c>
      <c r="Q84" s="14">
        <f>IF(OR($A84="",$C84=""),0,IF((7*($D84="Weekly")+14*($D84="Every 2 weeks"))&gt;0,MAX(0,-INT(($C84-(Paychecks!$B$8+1))/(7*($D84="Weekly")+14*($D84="Every 2 weeks")))-MAX(0,-INT(($C84-Paychecks!$A$8)/(7*($D84="Weekly")+14*($D84="Every 2 weeks"))))),IF((($D84="Monthly")+3*($D84="Quarterly")+12*($D84="Yearly"))&gt;0,IF(((YEAR((Paychecks!$B$8+1))-YEAR($C84))*12+MONTH((Paychecks!$B$8+1))-MONTH($C84))&lt;0,0,INT((((YEAR((Paychecks!$B$8+1))-YEAR($C84))*12+MONTH((Paychecks!$B$8+1))-MONTH($C84))-1)/(($D84="Monthly")+3*($D84="Quarterly")+12*($D84="Yearly")))+1+(MOD(((YEAR((Paychecks!$B$8+1))-YEAR($C84))*12+MONTH((Paychecks!$B$8+1))-MONTH($C84)),(($D84="Monthly")+3*($D84="Quarterly")+12*($D84="Yearly")))=0)*(EDATE($C84,((YEAR((Paychecks!$B$8+1))-YEAR($C84))*12+MONTH((Paychecks!$B$8+1))-MONTH($C84)))&lt;(Paychecks!$B$8+1)))-IF(((YEAR(Paychecks!$A$8)-YEAR($C84))*12+MONTH(Paychecks!$A$8)-MONTH($C84))&lt;0,0,INT((((YEAR(Paychecks!$A$8)-YEAR($C84))*12+MONTH(Paychecks!$A$8)-MONTH($C84))-1)/(($D84="Monthly")+3*($D84="Quarterly")+12*($D84="Yearly")))+1+(MOD(((YEAR(Paychecks!$A$8)-YEAR($C84))*12+MONTH(Paychecks!$A$8)-MONTH($C84)),(($D84="Monthly")+3*($D84="Quarterly")+12*($D84="Yearly")))=0)*(EDATE($C84,((YEAR(Paychecks!$A$8)-YEAR($C84))*12+MONTH(Paychecks!$A$8)-MONTH($C84)))&lt;Paychecks!$A$8)),($C84&gt;=Paychecks!$A$8)*($C84&lt;=Paychecks!$B$8))))</f>
      </c>
      <c r="R84" s="14">
        <f>IF(OR($A84="",$C84=""),0,IF((7*($D84="Weekly")+14*($D84="Every 2 weeks"))&gt;0,MAX(0,-INT(($C84-(Paychecks!$B$9+1))/(7*($D84="Weekly")+14*($D84="Every 2 weeks")))-MAX(0,-INT(($C84-Paychecks!$A$9)/(7*($D84="Weekly")+14*($D84="Every 2 weeks"))))),IF((($D84="Monthly")+3*($D84="Quarterly")+12*($D84="Yearly"))&gt;0,IF(((YEAR((Paychecks!$B$9+1))-YEAR($C84))*12+MONTH((Paychecks!$B$9+1))-MONTH($C84))&lt;0,0,INT((((YEAR((Paychecks!$B$9+1))-YEAR($C84))*12+MONTH((Paychecks!$B$9+1))-MONTH($C84))-1)/(($D84="Monthly")+3*($D84="Quarterly")+12*($D84="Yearly")))+1+(MOD(((YEAR((Paychecks!$B$9+1))-YEAR($C84))*12+MONTH((Paychecks!$B$9+1))-MONTH($C84)),(($D84="Monthly")+3*($D84="Quarterly")+12*($D84="Yearly")))=0)*(EDATE($C84,((YEAR((Paychecks!$B$9+1))-YEAR($C84))*12+MONTH((Paychecks!$B$9+1))-MONTH($C84)))&lt;(Paychecks!$B$9+1)))-IF(((YEAR(Paychecks!$A$9)-YEAR($C84))*12+MONTH(Paychecks!$A$9)-MONTH($C84))&lt;0,0,INT((((YEAR(Paychecks!$A$9)-YEAR($C84))*12+MONTH(Paychecks!$A$9)-MONTH($C84))-1)/(($D84="Monthly")+3*($D84="Quarterly")+12*($D84="Yearly")))+1+(MOD(((YEAR(Paychecks!$A$9)-YEAR($C84))*12+MONTH(Paychecks!$A$9)-MONTH($C84)),(($D84="Monthly")+3*($D84="Quarterly")+12*($D84="Yearly")))=0)*(EDATE($C84,((YEAR(Paychecks!$A$9)-YEAR($C84))*12+MONTH(Paychecks!$A$9)-MONTH($C84)))&lt;Paychecks!$A$9)),($C84&gt;=Paychecks!$A$9)*($C84&lt;=Paychecks!$B$9))))</f>
      </c>
    </row>
    <row r="85" spans="1:18" x14ac:dyDescent="0.25">
      <c r="A85" s="2"/>
      <c r="B85" s="11"/>
      <c r="C85" s="9"/>
      <c r="D85" s="2"/>
      <c r="E85" s="2"/>
      <c r="F85" s="2"/>
      <c r="G85" s="2">
        <f>IF(A85="","",IF(F85="Yes","Paid",IF(C85&lt;TODAY(),"Overdue",IF(C85-TODAY()&lt;=HeadsUp,"Due soon",IF(E85="Yes","Autopay","Upcoming")))))</f>
      </c>
      <c r="H85" s="2">
        <f>IF(OR(A85="",F85="Yes"),"",C85-TODAY())</f>
      </c>
      <c r="I85" s="9">
        <f>IF(OR(A85="",C85=""),"",IF(OR(C85&lt;Paychecks!$A$2,C85&gt;Paychecks!$B$9),"",INDEX(Paychecks!$A$2:$A$9,MATCH(C85,Paychecks!$A$2:$A$9,1))))</f>
      </c>
      <c r="J85" s="2"/>
      <c r="K85" s="14">
        <f>IF(OR($A85="",$C85=""),0,IF((7*($D85="Weekly")+14*($D85="Every 2 weeks"))&gt;0,MAX(0,-INT(($C85-(Paychecks!$B$2+1))/(7*($D85="Weekly")+14*($D85="Every 2 weeks")))-MAX(0,-INT(($C85-Paychecks!$A$2)/(7*($D85="Weekly")+14*($D85="Every 2 weeks"))))),IF((($D85="Monthly")+3*($D85="Quarterly")+12*($D85="Yearly"))&gt;0,IF(((YEAR((Paychecks!$B$2+1))-YEAR($C85))*12+MONTH((Paychecks!$B$2+1))-MONTH($C85))&lt;0,0,INT((((YEAR((Paychecks!$B$2+1))-YEAR($C85))*12+MONTH((Paychecks!$B$2+1))-MONTH($C85))-1)/(($D85="Monthly")+3*($D85="Quarterly")+12*($D85="Yearly")))+1+(MOD(((YEAR((Paychecks!$B$2+1))-YEAR($C85))*12+MONTH((Paychecks!$B$2+1))-MONTH($C85)),(($D85="Monthly")+3*($D85="Quarterly")+12*($D85="Yearly")))=0)*(EDATE($C85,((YEAR((Paychecks!$B$2+1))-YEAR($C85))*12+MONTH((Paychecks!$B$2+1))-MONTH($C85)))&lt;(Paychecks!$B$2+1)))-IF(((YEAR(Paychecks!$A$2)-YEAR($C85))*12+MONTH(Paychecks!$A$2)-MONTH($C85))&lt;0,0,INT((((YEAR(Paychecks!$A$2)-YEAR($C85))*12+MONTH(Paychecks!$A$2)-MONTH($C85))-1)/(($D85="Monthly")+3*($D85="Quarterly")+12*($D85="Yearly")))+1+(MOD(((YEAR(Paychecks!$A$2)-YEAR($C85))*12+MONTH(Paychecks!$A$2)-MONTH($C85)),(($D85="Monthly")+3*($D85="Quarterly")+12*($D85="Yearly")))=0)*(EDATE($C85,((YEAR(Paychecks!$A$2)-YEAR($C85))*12+MONTH(Paychecks!$A$2)-MONTH($C85)))&lt;Paychecks!$A$2)),($C85&gt;=Paychecks!$A$2)*($C85&lt;=Paychecks!$B$2))))</f>
      </c>
      <c r="L85" s="14">
        <f>IF(OR($A85="",$C85=""),0,IF((7*($D85="Weekly")+14*($D85="Every 2 weeks"))&gt;0,MAX(0,-INT(($C85-(Paychecks!$B$3+1))/(7*($D85="Weekly")+14*($D85="Every 2 weeks")))-MAX(0,-INT(($C85-Paychecks!$A$3)/(7*($D85="Weekly")+14*($D85="Every 2 weeks"))))),IF((($D85="Monthly")+3*($D85="Quarterly")+12*($D85="Yearly"))&gt;0,IF(((YEAR((Paychecks!$B$3+1))-YEAR($C85))*12+MONTH((Paychecks!$B$3+1))-MONTH($C85))&lt;0,0,INT((((YEAR((Paychecks!$B$3+1))-YEAR($C85))*12+MONTH((Paychecks!$B$3+1))-MONTH($C85))-1)/(($D85="Monthly")+3*($D85="Quarterly")+12*($D85="Yearly")))+1+(MOD(((YEAR((Paychecks!$B$3+1))-YEAR($C85))*12+MONTH((Paychecks!$B$3+1))-MONTH($C85)),(($D85="Monthly")+3*($D85="Quarterly")+12*($D85="Yearly")))=0)*(EDATE($C85,((YEAR((Paychecks!$B$3+1))-YEAR($C85))*12+MONTH((Paychecks!$B$3+1))-MONTH($C85)))&lt;(Paychecks!$B$3+1)))-IF(((YEAR(Paychecks!$A$3)-YEAR($C85))*12+MONTH(Paychecks!$A$3)-MONTH($C85))&lt;0,0,INT((((YEAR(Paychecks!$A$3)-YEAR($C85))*12+MONTH(Paychecks!$A$3)-MONTH($C85))-1)/(($D85="Monthly")+3*($D85="Quarterly")+12*($D85="Yearly")))+1+(MOD(((YEAR(Paychecks!$A$3)-YEAR($C85))*12+MONTH(Paychecks!$A$3)-MONTH($C85)),(($D85="Monthly")+3*($D85="Quarterly")+12*($D85="Yearly")))=0)*(EDATE($C85,((YEAR(Paychecks!$A$3)-YEAR($C85))*12+MONTH(Paychecks!$A$3)-MONTH($C85)))&lt;Paychecks!$A$3)),($C85&gt;=Paychecks!$A$3)*($C85&lt;=Paychecks!$B$3))))</f>
      </c>
      <c r="M85" s="14">
        <f>IF(OR($A85="",$C85=""),0,IF((7*($D85="Weekly")+14*($D85="Every 2 weeks"))&gt;0,MAX(0,-INT(($C85-(Paychecks!$B$4+1))/(7*($D85="Weekly")+14*($D85="Every 2 weeks")))-MAX(0,-INT(($C85-Paychecks!$A$4)/(7*($D85="Weekly")+14*($D85="Every 2 weeks"))))),IF((($D85="Monthly")+3*($D85="Quarterly")+12*($D85="Yearly"))&gt;0,IF(((YEAR((Paychecks!$B$4+1))-YEAR($C85))*12+MONTH((Paychecks!$B$4+1))-MONTH($C85))&lt;0,0,INT((((YEAR((Paychecks!$B$4+1))-YEAR($C85))*12+MONTH((Paychecks!$B$4+1))-MONTH($C85))-1)/(($D85="Monthly")+3*($D85="Quarterly")+12*($D85="Yearly")))+1+(MOD(((YEAR((Paychecks!$B$4+1))-YEAR($C85))*12+MONTH((Paychecks!$B$4+1))-MONTH($C85)),(($D85="Monthly")+3*($D85="Quarterly")+12*($D85="Yearly")))=0)*(EDATE($C85,((YEAR((Paychecks!$B$4+1))-YEAR($C85))*12+MONTH((Paychecks!$B$4+1))-MONTH($C85)))&lt;(Paychecks!$B$4+1)))-IF(((YEAR(Paychecks!$A$4)-YEAR($C85))*12+MONTH(Paychecks!$A$4)-MONTH($C85))&lt;0,0,INT((((YEAR(Paychecks!$A$4)-YEAR($C85))*12+MONTH(Paychecks!$A$4)-MONTH($C85))-1)/(($D85="Monthly")+3*($D85="Quarterly")+12*($D85="Yearly")))+1+(MOD(((YEAR(Paychecks!$A$4)-YEAR($C85))*12+MONTH(Paychecks!$A$4)-MONTH($C85)),(($D85="Monthly")+3*($D85="Quarterly")+12*($D85="Yearly")))=0)*(EDATE($C85,((YEAR(Paychecks!$A$4)-YEAR($C85))*12+MONTH(Paychecks!$A$4)-MONTH($C85)))&lt;Paychecks!$A$4)),($C85&gt;=Paychecks!$A$4)*($C85&lt;=Paychecks!$B$4))))</f>
      </c>
      <c r="N85" s="14">
        <f>IF(OR($A85="",$C85=""),0,IF((7*($D85="Weekly")+14*($D85="Every 2 weeks"))&gt;0,MAX(0,-INT(($C85-(Paychecks!$B$5+1))/(7*($D85="Weekly")+14*($D85="Every 2 weeks")))-MAX(0,-INT(($C85-Paychecks!$A$5)/(7*($D85="Weekly")+14*($D85="Every 2 weeks"))))),IF((($D85="Monthly")+3*($D85="Quarterly")+12*($D85="Yearly"))&gt;0,IF(((YEAR((Paychecks!$B$5+1))-YEAR($C85))*12+MONTH((Paychecks!$B$5+1))-MONTH($C85))&lt;0,0,INT((((YEAR((Paychecks!$B$5+1))-YEAR($C85))*12+MONTH((Paychecks!$B$5+1))-MONTH($C85))-1)/(($D85="Monthly")+3*($D85="Quarterly")+12*($D85="Yearly")))+1+(MOD(((YEAR((Paychecks!$B$5+1))-YEAR($C85))*12+MONTH((Paychecks!$B$5+1))-MONTH($C85)),(($D85="Monthly")+3*($D85="Quarterly")+12*($D85="Yearly")))=0)*(EDATE($C85,((YEAR((Paychecks!$B$5+1))-YEAR($C85))*12+MONTH((Paychecks!$B$5+1))-MONTH($C85)))&lt;(Paychecks!$B$5+1)))-IF(((YEAR(Paychecks!$A$5)-YEAR($C85))*12+MONTH(Paychecks!$A$5)-MONTH($C85))&lt;0,0,INT((((YEAR(Paychecks!$A$5)-YEAR($C85))*12+MONTH(Paychecks!$A$5)-MONTH($C85))-1)/(($D85="Monthly")+3*($D85="Quarterly")+12*($D85="Yearly")))+1+(MOD(((YEAR(Paychecks!$A$5)-YEAR($C85))*12+MONTH(Paychecks!$A$5)-MONTH($C85)),(($D85="Monthly")+3*($D85="Quarterly")+12*($D85="Yearly")))=0)*(EDATE($C85,((YEAR(Paychecks!$A$5)-YEAR($C85))*12+MONTH(Paychecks!$A$5)-MONTH($C85)))&lt;Paychecks!$A$5)),($C85&gt;=Paychecks!$A$5)*($C85&lt;=Paychecks!$B$5))))</f>
      </c>
      <c r="O85" s="14">
        <f>IF(OR($A85="",$C85=""),0,IF((7*($D85="Weekly")+14*($D85="Every 2 weeks"))&gt;0,MAX(0,-INT(($C85-(Paychecks!$B$6+1))/(7*($D85="Weekly")+14*($D85="Every 2 weeks")))-MAX(0,-INT(($C85-Paychecks!$A$6)/(7*($D85="Weekly")+14*($D85="Every 2 weeks"))))),IF((($D85="Monthly")+3*($D85="Quarterly")+12*($D85="Yearly"))&gt;0,IF(((YEAR((Paychecks!$B$6+1))-YEAR($C85))*12+MONTH((Paychecks!$B$6+1))-MONTH($C85))&lt;0,0,INT((((YEAR((Paychecks!$B$6+1))-YEAR($C85))*12+MONTH((Paychecks!$B$6+1))-MONTH($C85))-1)/(($D85="Monthly")+3*($D85="Quarterly")+12*($D85="Yearly")))+1+(MOD(((YEAR((Paychecks!$B$6+1))-YEAR($C85))*12+MONTH((Paychecks!$B$6+1))-MONTH($C85)),(($D85="Monthly")+3*($D85="Quarterly")+12*($D85="Yearly")))=0)*(EDATE($C85,((YEAR((Paychecks!$B$6+1))-YEAR($C85))*12+MONTH((Paychecks!$B$6+1))-MONTH($C85)))&lt;(Paychecks!$B$6+1)))-IF(((YEAR(Paychecks!$A$6)-YEAR($C85))*12+MONTH(Paychecks!$A$6)-MONTH($C85))&lt;0,0,INT((((YEAR(Paychecks!$A$6)-YEAR($C85))*12+MONTH(Paychecks!$A$6)-MONTH($C85))-1)/(($D85="Monthly")+3*($D85="Quarterly")+12*($D85="Yearly")))+1+(MOD(((YEAR(Paychecks!$A$6)-YEAR($C85))*12+MONTH(Paychecks!$A$6)-MONTH($C85)),(($D85="Monthly")+3*($D85="Quarterly")+12*($D85="Yearly")))=0)*(EDATE($C85,((YEAR(Paychecks!$A$6)-YEAR($C85))*12+MONTH(Paychecks!$A$6)-MONTH($C85)))&lt;Paychecks!$A$6)),($C85&gt;=Paychecks!$A$6)*($C85&lt;=Paychecks!$B$6))))</f>
      </c>
      <c r="P85" s="14">
        <f>IF(OR($A85="",$C85=""),0,IF((7*($D85="Weekly")+14*($D85="Every 2 weeks"))&gt;0,MAX(0,-INT(($C85-(Paychecks!$B$7+1))/(7*($D85="Weekly")+14*($D85="Every 2 weeks")))-MAX(0,-INT(($C85-Paychecks!$A$7)/(7*($D85="Weekly")+14*($D85="Every 2 weeks"))))),IF((($D85="Monthly")+3*($D85="Quarterly")+12*($D85="Yearly"))&gt;0,IF(((YEAR((Paychecks!$B$7+1))-YEAR($C85))*12+MONTH((Paychecks!$B$7+1))-MONTH($C85))&lt;0,0,INT((((YEAR((Paychecks!$B$7+1))-YEAR($C85))*12+MONTH((Paychecks!$B$7+1))-MONTH($C85))-1)/(($D85="Monthly")+3*($D85="Quarterly")+12*($D85="Yearly")))+1+(MOD(((YEAR((Paychecks!$B$7+1))-YEAR($C85))*12+MONTH((Paychecks!$B$7+1))-MONTH($C85)),(($D85="Monthly")+3*($D85="Quarterly")+12*($D85="Yearly")))=0)*(EDATE($C85,((YEAR((Paychecks!$B$7+1))-YEAR($C85))*12+MONTH((Paychecks!$B$7+1))-MONTH($C85)))&lt;(Paychecks!$B$7+1)))-IF(((YEAR(Paychecks!$A$7)-YEAR($C85))*12+MONTH(Paychecks!$A$7)-MONTH($C85))&lt;0,0,INT((((YEAR(Paychecks!$A$7)-YEAR($C85))*12+MONTH(Paychecks!$A$7)-MONTH($C85))-1)/(($D85="Monthly")+3*($D85="Quarterly")+12*($D85="Yearly")))+1+(MOD(((YEAR(Paychecks!$A$7)-YEAR($C85))*12+MONTH(Paychecks!$A$7)-MONTH($C85)),(($D85="Monthly")+3*($D85="Quarterly")+12*($D85="Yearly")))=0)*(EDATE($C85,((YEAR(Paychecks!$A$7)-YEAR($C85))*12+MONTH(Paychecks!$A$7)-MONTH($C85)))&lt;Paychecks!$A$7)),($C85&gt;=Paychecks!$A$7)*($C85&lt;=Paychecks!$B$7))))</f>
      </c>
      <c r="Q85" s="14">
        <f>IF(OR($A85="",$C85=""),0,IF((7*($D85="Weekly")+14*($D85="Every 2 weeks"))&gt;0,MAX(0,-INT(($C85-(Paychecks!$B$8+1))/(7*($D85="Weekly")+14*($D85="Every 2 weeks")))-MAX(0,-INT(($C85-Paychecks!$A$8)/(7*($D85="Weekly")+14*($D85="Every 2 weeks"))))),IF((($D85="Monthly")+3*($D85="Quarterly")+12*($D85="Yearly"))&gt;0,IF(((YEAR((Paychecks!$B$8+1))-YEAR($C85))*12+MONTH((Paychecks!$B$8+1))-MONTH($C85))&lt;0,0,INT((((YEAR((Paychecks!$B$8+1))-YEAR($C85))*12+MONTH((Paychecks!$B$8+1))-MONTH($C85))-1)/(($D85="Monthly")+3*($D85="Quarterly")+12*($D85="Yearly")))+1+(MOD(((YEAR((Paychecks!$B$8+1))-YEAR($C85))*12+MONTH((Paychecks!$B$8+1))-MONTH($C85)),(($D85="Monthly")+3*($D85="Quarterly")+12*($D85="Yearly")))=0)*(EDATE($C85,((YEAR((Paychecks!$B$8+1))-YEAR($C85))*12+MONTH((Paychecks!$B$8+1))-MONTH($C85)))&lt;(Paychecks!$B$8+1)))-IF(((YEAR(Paychecks!$A$8)-YEAR($C85))*12+MONTH(Paychecks!$A$8)-MONTH($C85))&lt;0,0,INT((((YEAR(Paychecks!$A$8)-YEAR($C85))*12+MONTH(Paychecks!$A$8)-MONTH($C85))-1)/(($D85="Monthly")+3*($D85="Quarterly")+12*($D85="Yearly")))+1+(MOD(((YEAR(Paychecks!$A$8)-YEAR($C85))*12+MONTH(Paychecks!$A$8)-MONTH($C85)),(($D85="Monthly")+3*($D85="Quarterly")+12*($D85="Yearly")))=0)*(EDATE($C85,((YEAR(Paychecks!$A$8)-YEAR($C85))*12+MONTH(Paychecks!$A$8)-MONTH($C85)))&lt;Paychecks!$A$8)),($C85&gt;=Paychecks!$A$8)*($C85&lt;=Paychecks!$B$8))))</f>
      </c>
      <c r="R85" s="14">
        <f>IF(OR($A85="",$C85=""),0,IF((7*($D85="Weekly")+14*($D85="Every 2 weeks"))&gt;0,MAX(0,-INT(($C85-(Paychecks!$B$9+1))/(7*($D85="Weekly")+14*($D85="Every 2 weeks")))-MAX(0,-INT(($C85-Paychecks!$A$9)/(7*($D85="Weekly")+14*($D85="Every 2 weeks"))))),IF((($D85="Monthly")+3*($D85="Quarterly")+12*($D85="Yearly"))&gt;0,IF(((YEAR((Paychecks!$B$9+1))-YEAR($C85))*12+MONTH((Paychecks!$B$9+1))-MONTH($C85))&lt;0,0,INT((((YEAR((Paychecks!$B$9+1))-YEAR($C85))*12+MONTH((Paychecks!$B$9+1))-MONTH($C85))-1)/(($D85="Monthly")+3*($D85="Quarterly")+12*($D85="Yearly")))+1+(MOD(((YEAR((Paychecks!$B$9+1))-YEAR($C85))*12+MONTH((Paychecks!$B$9+1))-MONTH($C85)),(($D85="Monthly")+3*($D85="Quarterly")+12*($D85="Yearly")))=0)*(EDATE($C85,((YEAR((Paychecks!$B$9+1))-YEAR($C85))*12+MONTH((Paychecks!$B$9+1))-MONTH($C85)))&lt;(Paychecks!$B$9+1)))-IF(((YEAR(Paychecks!$A$9)-YEAR($C85))*12+MONTH(Paychecks!$A$9)-MONTH($C85))&lt;0,0,INT((((YEAR(Paychecks!$A$9)-YEAR($C85))*12+MONTH(Paychecks!$A$9)-MONTH($C85))-1)/(($D85="Monthly")+3*($D85="Quarterly")+12*($D85="Yearly")))+1+(MOD(((YEAR(Paychecks!$A$9)-YEAR($C85))*12+MONTH(Paychecks!$A$9)-MONTH($C85)),(($D85="Monthly")+3*($D85="Quarterly")+12*($D85="Yearly")))=0)*(EDATE($C85,((YEAR(Paychecks!$A$9)-YEAR($C85))*12+MONTH(Paychecks!$A$9)-MONTH($C85)))&lt;Paychecks!$A$9)),($C85&gt;=Paychecks!$A$9)*($C85&lt;=Paychecks!$B$9))))</f>
      </c>
    </row>
    <row r="86" spans="1:18" x14ac:dyDescent="0.25">
      <c r="A86" s="2"/>
      <c r="B86" s="11"/>
      <c r="C86" s="9"/>
      <c r="D86" s="2"/>
      <c r="E86" s="2"/>
      <c r="F86" s="2"/>
      <c r="G86" s="2">
        <f>IF(A86="","",IF(F86="Yes","Paid",IF(C86&lt;TODAY(),"Overdue",IF(C86-TODAY()&lt;=HeadsUp,"Due soon",IF(E86="Yes","Autopay","Upcoming")))))</f>
      </c>
      <c r="H86" s="2">
        <f>IF(OR(A86="",F86="Yes"),"",C86-TODAY())</f>
      </c>
      <c r="I86" s="9">
        <f>IF(OR(A86="",C86=""),"",IF(OR(C86&lt;Paychecks!$A$2,C86&gt;Paychecks!$B$9),"",INDEX(Paychecks!$A$2:$A$9,MATCH(C86,Paychecks!$A$2:$A$9,1))))</f>
      </c>
      <c r="J86" s="2"/>
      <c r="K86" s="14">
        <f>IF(OR($A86="",$C86=""),0,IF((7*($D86="Weekly")+14*($D86="Every 2 weeks"))&gt;0,MAX(0,-INT(($C86-(Paychecks!$B$2+1))/(7*($D86="Weekly")+14*($D86="Every 2 weeks")))-MAX(0,-INT(($C86-Paychecks!$A$2)/(7*($D86="Weekly")+14*($D86="Every 2 weeks"))))),IF((($D86="Monthly")+3*($D86="Quarterly")+12*($D86="Yearly"))&gt;0,IF(((YEAR((Paychecks!$B$2+1))-YEAR($C86))*12+MONTH((Paychecks!$B$2+1))-MONTH($C86))&lt;0,0,INT((((YEAR((Paychecks!$B$2+1))-YEAR($C86))*12+MONTH((Paychecks!$B$2+1))-MONTH($C86))-1)/(($D86="Monthly")+3*($D86="Quarterly")+12*($D86="Yearly")))+1+(MOD(((YEAR((Paychecks!$B$2+1))-YEAR($C86))*12+MONTH((Paychecks!$B$2+1))-MONTH($C86)),(($D86="Monthly")+3*($D86="Quarterly")+12*($D86="Yearly")))=0)*(EDATE($C86,((YEAR((Paychecks!$B$2+1))-YEAR($C86))*12+MONTH((Paychecks!$B$2+1))-MONTH($C86)))&lt;(Paychecks!$B$2+1)))-IF(((YEAR(Paychecks!$A$2)-YEAR($C86))*12+MONTH(Paychecks!$A$2)-MONTH($C86))&lt;0,0,INT((((YEAR(Paychecks!$A$2)-YEAR($C86))*12+MONTH(Paychecks!$A$2)-MONTH($C86))-1)/(($D86="Monthly")+3*($D86="Quarterly")+12*($D86="Yearly")))+1+(MOD(((YEAR(Paychecks!$A$2)-YEAR($C86))*12+MONTH(Paychecks!$A$2)-MONTH($C86)),(($D86="Monthly")+3*($D86="Quarterly")+12*($D86="Yearly")))=0)*(EDATE($C86,((YEAR(Paychecks!$A$2)-YEAR($C86))*12+MONTH(Paychecks!$A$2)-MONTH($C86)))&lt;Paychecks!$A$2)),($C86&gt;=Paychecks!$A$2)*($C86&lt;=Paychecks!$B$2))))</f>
      </c>
      <c r="L86" s="14">
        <f>IF(OR($A86="",$C86=""),0,IF((7*($D86="Weekly")+14*($D86="Every 2 weeks"))&gt;0,MAX(0,-INT(($C86-(Paychecks!$B$3+1))/(7*($D86="Weekly")+14*($D86="Every 2 weeks")))-MAX(0,-INT(($C86-Paychecks!$A$3)/(7*($D86="Weekly")+14*($D86="Every 2 weeks"))))),IF((($D86="Monthly")+3*($D86="Quarterly")+12*($D86="Yearly"))&gt;0,IF(((YEAR((Paychecks!$B$3+1))-YEAR($C86))*12+MONTH((Paychecks!$B$3+1))-MONTH($C86))&lt;0,0,INT((((YEAR((Paychecks!$B$3+1))-YEAR($C86))*12+MONTH((Paychecks!$B$3+1))-MONTH($C86))-1)/(($D86="Monthly")+3*($D86="Quarterly")+12*($D86="Yearly")))+1+(MOD(((YEAR((Paychecks!$B$3+1))-YEAR($C86))*12+MONTH((Paychecks!$B$3+1))-MONTH($C86)),(($D86="Monthly")+3*($D86="Quarterly")+12*($D86="Yearly")))=0)*(EDATE($C86,((YEAR((Paychecks!$B$3+1))-YEAR($C86))*12+MONTH((Paychecks!$B$3+1))-MONTH($C86)))&lt;(Paychecks!$B$3+1)))-IF(((YEAR(Paychecks!$A$3)-YEAR($C86))*12+MONTH(Paychecks!$A$3)-MONTH($C86))&lt;0,0,INT((((YEAR(Paychecks!$A$3)-YEAR($C86))*12+MONTH(Paychecks!$A$3)-MONTH($C86))-1)/(($D86="Monthly")+3*($D86="Quarterly")+12*($D86="Yearly")))+1+(MOD(((YEAR(Paychecks!$A$3)-YEAR($C86))*12+MONTH(Paychecks!$A$3)-MONTH($C86)),(($D86="Monthly")+3*($D86="Quarterly")+12*($D86="Yearly")))=0)*(EDATE($C86,((YEAR(Paychecks!$A$3)-YEAR($C86))*12+MONTH(Paychecks!$A$3)-MONTH($C86)))&lt;Paychecks!$A$3)),($C86&gt;=Paychecks!$A$3)*($C86&lt;=Paychecks!$B$3))))</f>
      </c>
      <c r="M86" s="14">
        <f>IF(OR($A86="",$C86=""),0,IF((7*($D86="Weekly")+14*($D86="Every 2 weeks"))&gt;0,MAX(0,-INT(($C86-(Paychecks!$B$4+1))/(7*($D86="Weekly")+14*($D86="Every 2 weeks")))-MAX(0,-INT(($C86-Paychecks!$A$4)/(7*($D86="Weekly")+14*($D86="Every 2 weeks"))))),IF((($D86="Monthly")+3*($D86="Quarterly")+12*($D86="Yearly"))&gt;0,IF(((YEAR((Paychecks!$B$4+1))-YEAR($C86))*12+MONTH((Paychecks!$B$4+1))-MONTH($C86))&lt;0,0,INT((((YEAR((Paychecks!$B$4+1))-YEAR($C86))*12+MONTH((Paychecks!$B$4+1))-MONTH($C86))-1)/(($D86="Monthly")+3*($D86="Quarterly")+12*($D86="Yearly")))+1+(MOD(((YEAR((Paychecks!$B$4+1))-YEAR($C86))*12+MONTH((Paychecks!$B$4+1))-MONTH($C86)),(($D86="Monthly")+3*($D86="Quarterly")+12*($D86="Yearly")))=0)*(EDATE($C86,((YEAR((Paychecks!$B$4+1))-YEAR($C86))*12+MONTH((Paychecks!$B$4+1))-MONTH($C86)))&lt;(Paychecks!$B$4+1)))-IF(((YEAR(Paychecks!$A$4)-YEAR($C86))*12+MONTH(Paychecks!$A$4)-MONTH($C86))&lt;0,0,INT((((YEAR(Paychecks!$A$4)-YEAR($C86))*12+MONTH(Paychecks!$A$4)-MONTH($C86))-1)/(($D86="Monthly")+3*($D86="Quarterly")+12*($D86="Yearly")))+1+(MOD(((YEAR(Paychecks!$A$4)-YEAR($C86))*12+MONTH(Paychecks!$A$4)-MONTH($C86)),(($D86="Monthly")+3*($D86="Quarterly")+12*($D86="Yearly")))=0)*(EDATE($C86,((YEAR(Paychecks!$A$4)-YEAR($C86))*12+MONTH(Paychecks!$A$4)-MONTH($C86)))&lt;Paychecks!$A$4)),($C86&gt;=Paychecks!$A$4)*($C86&lt;=Paychecks!$B$4))))</f>
      </c>
      <c r="N86" s="14">
        <f>IF(OR($A86="",$C86=""),0,IF((7*($D86="Weekly")+14*($D86="Every 2 weeks"))&gt;0,MAX(0,-INT(($C86-(Paychecks!$B$5+1))/(7*($D86="Weekly")+14*($D86="Every 2 weeks")))-MAX(0,-INT(($C86-Paychecks!$A$5)/(7*($D86="Weekly")+14*($D86="Every 2 weeks"))))),IF((($D86="Monthly")+3*($D86="Quarterly")+12*($D86="Yearly"))&gt;0,IF(((YEAR((Paychecks!$B$5+1))-YEAR($C86))*12+MONTH((Paychecks!$B$5+1))-MONTH($C86))&lt;0,0,INT((((YEAR((Paychecks!$B$5+1))-YEAR($C86))*12+MONTH((Paychecks!$B$5+1))-MONTH($C86))-1)/(($D86="Monthly")+3*($D86="Quarterly")+12*($D86="Yearly")))+1+(MOD(((YEAR((Paychecks!$B$5+1))-YEAR($C86))*12+MONTH((Paychecks!$B$5+1))-MONTH($C86)),(($D86="Monthly")+3*($D86="Quarterly")+12*($D86="Yearly")))=0)*(EDATE($C86,((YEAR((Paychecks!$B$5+1))-YEAR($C86))*12+MONTH((Paychecks!$B$5+1))-MONTH($C86)))&lt;(Paychecks!$B$5+1)))-IF(((YEAR(Paychecks!$A$5)-YEAR($C86))*12+MONTH(Paychecks!$A$5)-MONTH($C86))&lt;0,0,INT((((YEAR(Paychecks!$A$5)-YEAR($C86))*12+MONTH(Paychecks!$A$5)-MONTH($C86))-1)/(($D86="Monthly")+3*($D86="Quarterly")+12*($D86="Yearly")))+1+(MOD(((YEAR(Paychecks!$A$5)-YEAR($C86))*12+MONTH(Paychecks!$A$5)-MONTH($C86)),(($D86="Monthly")+3*($D86="Quarterly")+12*($D86="Yearly")))=0)*(EDATE($C86,((YEAR(Paychecks!$A$5)-YEAR($C86))*12+MONTH(Paychecks!$A$5)-MONTH($C86)))&lt;Paychecks!$A$5)),($C86&gt;=Paychecks!$A$5)*($C86&lt;=Paychecks!$B$5))))</f>
      </c>
      <c r="O86" s="14">
        <f>IF(OR($A86="",$C86=""),0,IF((7*($D86="Weekly")+14*($D86="Every 2 weeks"))&gt;0,MAX(0,-INT(($C86-(Paychecks!$B$6+1))/(7*($D86="Weekly")+14*($D86="Every 2 weeks")))-MAX(0,-INT(($C86-Paychecks!$A$6)/(7*($D86="Weekly")+14*($D86="Every 2 weeks"))))),IF((($D86="Monthly")+3*($D86="Quarterly")+12*($D86="Yearly"))&gt;0,IF(((YEAR((Paychecks!$B$6+1))-YEAR($C86))*12+MONTH((Paychecks!$B$6+1))-MONTH($C86))&lt;0,0,INT((((YEAR((Paychecks!$B$6+1))-YEAR($C86))*12+MONTH((Paychecks!$B$6+1))-MONTH($C86))-1)/(($D86="Monthly")+3*($D86="Quarterly")+12*($D86="Yearly")))+1+(MOD(((YEAR((Paychecks!$B$6+1))-YEAR($C86))*12+MONTH((Paychecks!$B$6+1))-MONTH($C86)),(($D86="Monthly")+3*($D86="Quarterly")+12*($D86="Yearly")))=0)*(EDATE($C86,((YEAR((Paychecks!$B$6+1))-YEAR($C86))*12+MONTH((Paychecks!$B$6+1))-MONTH($C86)))&lt;(Paychecks!$B$6+1)))-IF(((YEAR(Paychecks!$A$6)-YEAR($C86))*12+MONTH(Paychecks!$A$6)-MONTH($C86))&lt;0,0,INT((((YEAR(Paychecks!$A$6)-YEAR($C86))*12+MONTH(Paychecks!$A$6)-MONTH($C86))-1)/(($D86="Monthly")+3*($D86="Quarterly")+12*($D86="Yearly")))+1+(MOD(((YEAR(Paychecks!$A$6)-YEAR($C86))*12+MONTH(Paychecks!$A$6)-MONTH($C86)),(($D86="Monthly")+3*($D86="Quarterly")+12*($D86="Yearly")))=0)*(EDATE($C86,((YEAR(Paychecks!$A$6)-YEAR($C86))*12+MONTH(Paychecks!$A$6)-MONTH($C86)))&lt;Paychecks!$A$6)),($C86&gt;=Paychecks!$A$6)*($C86&lt;=Paychecks!$B$6))))</f>
      </c>
      <c r="P86" s="14">
        <f>IF(OR($A86="",$C86=""),0,IF((7*($D86="Weekly")+14*($D86="Every 2 weeks"))&gt;0,MAX(0,-INT(($C86-(Paychecks!$B$7+1))/(7*($D86="Weekly")+14*($D86="Every 2 weeks")))-MAX(0,-INT(($C86-Paychecks!$A$7)/(7*($D86="Weekly")+14*($D86="Every 2 weeks"))))),IF((($D86="Monthly")+3*($D86="Quarterly")+12*($D86="Yearly"))&gt;0,IF(((YEAR((Paychecks!$B$7+1))-YEAR($C86))*12+MONTH((Paychecks!$B$7+1))-MONTH($C86))&lt;0,0,INT((((YEAR((Paychecks!$B$7+1))-YEAR($C86))*12+MONTH((Paychecks!$B$7+1))-MONTH($C86))-1)/(($D86="Monthly")+3*($D86="Quarterly")+12*($D86="Yearly")))+1+(MOD(((YEAR((Paychecks!$B$7+1))-YEAR($C86))*12+MONTH((Paychecks!$B$7+1))-MONTH($C86)),(($D86="Monthly")+3*($D86="Quarterly")+12*($D86="Yearly")))=0)*(EDATE($C86,((YEAR((Paychecks!$B$7+1))-YEAR($C86))*12+MONTH((Paychecks!$B$7+1))-MONTH($C86)))&lt;(Paychecks!$B$7+1)))-IF(((YEAR(Paychecks!$A$7)-YEAR($C86))*12+MONTH(Paychecks!$A$7)-MONTH($C86))&lt;0,0,INT((((YEAR(Paychecks!$A$7)-YEAR($C86))*12+MONTH(Paychecks!$A$7)-MONTH($C86))-1)/(($D86="Monthly")+3*($D86="Quarterly")+12*($D86="Yearly")))+1+(MOD(((YEAR(Paychecks!$A$7)-YEAR($C86))*12+MONTH(Paychecks!$A$7)-MONTH($C86)),(($D86="Monthly")+3*($D86="Quarterly")+12*($D86="Yearly")))=0)*(EDATE($C86,((YEAR(Paychecks!$A$7)-YEAR($C86))*12+MONTH(Paychecks!$A$7)-MONTH($C86)))&lt;Paychecks!$A$7)),($C86&gt;=Paychecks!$A$7)*($C86&lt;=Paychecks!$B$7))))</f>
      </c>
      <c r="Q86" s="14">
        <f>IF(OR($A86="",$C86=""),0,IF((7*($D86="Weekly")+14*($D86="Every 2 weeks"))&gt;0,MAX(0,-INT(($C86-(Paychecks!$B$8+1))/(7*($D86="Weekly")+14*($D86="Every 2 weeks")))-MAX(0,-INT(($C86-Paychecks!$A$8)/(7*($D86="Weekly")+14*($D86="Every 2 weeks"))))),IF((($D86="Monthly")+3*($D86="Quarterly")+12*($D86="Yearly"))&gt;0,IF(((YEAR((Paychecks!$B$8+1))-YEAR($C86))*12+MONTH((Paychecks!$B$8+1))-MONTH($C86))&lt;0,0,INT((((YEAR((Paychecks!$B$8+1))-YEAR($C86))*12+MONTH((Paychecks!$B$8+1))-MONTH($C86))-1)/(($D86="Monthly")+3*($D86="Quarterly")+12*($D86="Yearly")))+1+(MOD(((YEAR((Paychecks!$B$8+1))-YEAR($C86))*12+MONTH((Paychecks!$B$8+1))-MONTH($C86)),(($D86="Monthly")+3*($D86="Quarterly")+12*($D86="Yearly")))=0)*(EDATE($C86,((YEAR((Paychecks!$B$8+1))-YEAR($C86))*12+MONTH((Paychecks!$B$8+1))-MONTH($C86)))&lt;(Paychecks!$B$8+1)))-IF(((YEAR(Paychecks!$A$8)-YEAR($C86))*12+MONTH(Paychecks!$A$8)-MONTH($C86))&lt;0,0,INT((((YEAR(Paychecks!$A$8)-YEAR($C86))*12+MONTH(Paychecks!$A$8)-MONTH($C86))-1)/(($D86="Monthly")+3*($D86="Quarterly")+12*($D86="Yearly")))+1+(MOD(((YEAR(Paychecks!$A$8)-YEAR($C86))*12+MONTH(Paychecks!$A$8)-MONTH($C86)),(($D86="Monthly")+3*($D86="Quarterly")+12*($D86="Yearly")))=0)*(EDATE($C86,((YEAR(Paychecks!$A$8)-YEAR($C86))*12+MONTH(Paychecks!$A$8)-MONTH($C86)))&lt;Paychecks!$A$8)),($C86&gt;=Paychecks!$A$8)*($C86&lt;=Paychecks!$B$8))))</f>
      </c>
      <c r="R86" s="14">
        <f>IF(OR($A86="",$C86=""),0,IF((7*($D86="Weekly")+14*($D86="Every 2 weeks"))&gt;0,MAX(0,-INT(($C86-(Paychecks!$B$9+1))/(7*($D86="Weekly")+14*($D86="Every 2 weeks")))-MAX(0,-INT(($C86-Paychecks!$A$9)/(7*($D86="Weekly")+14*($D86="Every 2 weeks"))))),IF((($D86="Monthly")+3*($D86="Quarterly")+12*($D86="Yearly"))&gt;0,IF(((YEAR((Paychecks!$B$9+1))-YEAR($C86))*12+MONTH((Paychecks!$B$9+1))-MONTH($C86))&lt;0,0,INT((((YEAR((Paychecks!$B$9+1))-YEAR($C86))*12+MONTH((Paychecks!$B$9+1))-MONTH($C86))-1)/(($D86="Monthly")+3*($D86="Quarterly")+12*($D86="Yearly")))+1+(MOD(((YEAR((Paychecks!$B$9+1))-YEAR($C86))*12+MONTH((Paychecks!$B$9+1))-MONTH($C86)),(($D86="Monthly")+3*($D86="Quarterly")+12*($D86="Yearly")))=0)*(EDATE($C86,((YEAR((Paychecks!$B$9+1))-YEAR($C86))*12+MONTH((Paychecks!$B$9+1))-MONTH($C86)))&lt;(Paychecks!$B$9+1)))-IF(((YEAR(Paychecks!$A$9)-YEAR($C86))*12+MONTH(Paychecks!$A$9)-MONTH($C86))&lt;0,0,INT((((YEAR(Paychecks!$A$9)-YEAR($C86))*12+MONTH(Paychecks!$A$9)-MONTH($C86))-1)/(($D86="Monthly")+3*($D86="Quarterly")+12*($D86="Yearly")))+1+(MOD(((YEAR(Paychecks!$A$9)-YEAR($C86))*12+MONTH(Paychecks!$A$9)-MONTH($C86)),(($D86="Monthly")+3*($D86="Quarterly")+12*($D86="Yearly")))=0)*(EDATE($C86,((YEAR(Paychecks!$A$9)-YEAR($C86))*12+MONTH(Paychecks!$A$9)-MONTH($C86)))&lt;Paychecks!$A$9)),($C86&gt;=Paychecks!$A$9)*($C86&lt;=Paychecks!$B$9))))</f>
      </c>
    </row>
    <row r="87" spans="1:18" x14ac:dyDescent="0.25">
      <c r="A87" s="2"/>
      <c r="B87" s="11"/>
      <c r="C87" s="9"/>
      <c r="D87" s="2"/>
      <c r="E87" s="2"/>
      <c r="F87" s="2"/>
      <c r="G87" s="2">
        <f>IF(A87="","",IF(F87="Yes","Paid",IF(C87&lt;TODAY(),"Overdue",IF(C87-TODAY()&lt;=HeadsUp,"Due soon",IF(E87="Yes","Autopay","Upcoming")))))</f>
      </c>
      <c r="H87" s="2">
        <f>IF(OR(A87="",F87="Yes"),"",C87-TODAY())</f>
      </c>
      <c r="I87" s="9">
        <f>IF(OR(A87="",C87=""),"",IF(OR(C87&lt;Paychecks!$A$2,C87&gt;Paychecks!$B$9),"",INDEX(Paychecks!$A$2:$A$9,MATCH(C87,Paychecks!$A$2:$A$9,1))))</f>
      </c>
      <c r="J87" s="2"/>
      <c r="K87" s="14">
        <f>IF(OR($A87="",$C87=""),0,IF((7*($D87="Weekly")+14*($D87="Every 2 weeks"))&gt;0,MAX(0,-INT(($C87-(Paychecks!$B$2+1))/(7*($D87="Weekly")+14*($D87="Every 2 weeks")))-MAX(0,-INT(($C87-Paychecks!$A$2)/(7*($D87="Weekly")+14*($D87="Every 2 weeks"))))),IF((($D87="Monthly")+3*($D87="Quarterly")+12*($D87="Yearly"))&gt;0,IF(((YEAR((Paychecks!$B$2+1))-YEAR($C87))*12+MONTH((Paychecks!$B$2+1))-MONTH($C87))&lt;0,0,INT((((YEAR((Paychecks!$B$2+1))-YEAR($C87))*12+MONTH((Paychecks!$B$2+1))-MONTH($C87))-1)/(($D87="Monthly")+3*($D87="Quarterly")+12*($D87="Yearly")))+1+(MOD(((YEAR((Paychecks!$B$2+1))-YEAR($C87))*12+MONTH((Paychecks!$B$2+1))-MONTH($C87)),(($D87="Monthly")+3*($D87="Quarterly")+12*($D87="Yearly")))=0)*(EDATE($C87,((YEAR((Paychecks!$B$2+1))-YEAR($C87))*12+MONTH((Paychecks!$B$2+1))-MONTH($C87)))&lt;(Paychecks!$B$2+1)))-IF(((YEAR(Paychecks!$A$2)-YEAR($C87))*12+MONTH(Paychecks!$A$2)-MONTH($C87))&lt;0,0,INT((((YEAR(Paychecks!$A$2)-YEAR($C87))*12+MONTH(Paychecks!$A$2)-MONTH($C87))-1)/(($D87="Monthly")+3*($D87="Quarterly")+12*($D87="Yearly")))+1+(MOD(((YEAR(Paychecks!$A$2)-YEAR($C87))*12+MONTH(Paychecks!$A$2)-MONTH($C87)),(($D87="Monthly")+3*($D87="Quarterly")+12*($D87="Yearly")))=0)*(EDATE($C87,((YEAR(Paychecks!$A$2)-YEAR($C87))*12+MONTH(Paychecks!$A$2)-MONTH($C87)))&lt;Paychecks!$A$2)),($C87&gt;=Paychecks!$A$2)*($C87&lt;=Paychecks!$B$2))))</f>
      </c>
      <c r="L87" s="14">
        <f>IF(OR($A87="",$C87=""),0,IF((7*($D87="Weekly")+14*($D87="Every 2 weeks"))&gt;0,MAX(0,-INT(($C87-(Paychecks!$B$3+1))/(7*($D87="Weekly")+14*($D87="Every 2 weeks")))-MAX(0,-INT(($C87-Paychecks!$A$3)/(7*($D87="Weekly")+14*($D87="Every 2 weeks"))))),IF((($D87="Monthly")+3*($D87="Quarterly")+12*($D87="Yearly"))&gt;0,IF(((YEAR((Paychecks!$B$3+1))-YEAR($C87))*12+MONTH((Paychecks!$B$3+1))-MONTH($C87))&lt;0,0,INT((((YEAR((Paychecks!$B$3+1))-YEAR($C87))*12+MONTH((Paychecks!$B$3+1))-MONTH($C87))-1)/(($D87="Monthly")+3*($D87="Quarterly")+12*($D87="Yearly")))+1+(MOD(((YEAR((Paychecks!$B$3+1))-YEAR($C87))*12+MONTH((Paychecks!$B$3+1))-MONTH($C87)),(($D87="Monthly")+3*($D87="Quarterly")+12*($D87="Yearly")))=0)*(EDATE($C87,((YEAR((Paychecks!$B$3+1))-YEAR($C87))*12+MONTH((Paychecks!$B$3+1))-MONTH($C87)))&lt;(Paychecks!$B$3+1)))-IF(((YEAR(Paychecks!$A$3)-YEAR($C87))*12+MONTH(Paychecks!$A$3)-MONTH($C87))&lt;0,0,INT((((YEAR(Paychecks!$A$3)-YEAR($C87))*12+MONTH(Paychecks!$A$3)-MONTH($C87))-1)/(($D87="Monthly")+3*($D87="Quarterly")+12*($D87="Yearly")))+1+(MOD(((YEAR(Paychecks!$A$3)-YEAR($C87))*12+MONTH(Paychecks!$A$3)-MONTH($C87)),(($D87="Monthly")+3*($D87="Quarterly")+12*($D87="Yearly")))=0)*(EDATE($C87,((YEAR(Paychecks!$A$3)-YEAR($C87))*12+MONTH(Paychecks!$A$3)-MONTH($C87)))&lt;Paychecks!$A$3)),($C87&gt;=Paychecks!$A$3)*($C87&lt;=Paychecks!$B$3))))</f>
      </c>
      <c r="M87" s="14">
        <f>IF(OR($A87="",$C87=""),0,IF((7*($D87="Weekly")+14*($D87="Every 2 weeks"))&gt;0,MAX(0,-INT(($C87-(Paychecks!$B$4+1))/(7*($D87="Weekly")+14*($D87="Every 2 weeks")))-MAX(0,-INT(($C87-Paychecks!$A$4)/(7*($D87="Weekly")+14*($D87="Every 2 weeks"))))),IF((($D87="Monthly")+3*($D87="Quarterly")+12*($D87="Yearly"))&gt;0,IF(((YEAR((Paychecks!$B$4+1))-YEAR($C87))*12+MONTH((Paychecks!$B$4+1))-MONTH($C87))&lt;0,0,INT((((YEAR((Paychecks!$B$4+1))-YEAR($C87))*12+MONTH((Paychecks!$B$4+1))-MONTH($C87))-1)/(($D87="Monthly")+3*($D87="Quarterly")+12*($D87="Yearly")))+1+(MOD(((YEAR((Paychecks!$B$4+1))-YEAR($C87))*12+MONTH((Paychecks!$B$4+1))-MONTH($C87)),(($D87="Monthly")+3*($D87="Quarterly")+12*($D87="Yearly")))=0)*(EDATE($C87,((YEAR((Paychecks!$B$4+1))-YEAR($C87))*12+MONTH((Paychecks!$B$4+1))-MONTH($C87)))&lt;(Paychecks!$B$4+1)))-IF(((YEAR(Paychecks!$A$4)-YEAR($C87))*12+MONTH(Paychecks!$A$4)-MONTH($C87))&lt;0,0,INT((((YEAR(Paychecks!$A$4)-YEAR($C87))*12+MONTH(Paychecks!$A$4)-MONTH($C87))-1)/(($D87="Monthly")+3*($D87="Quarterly")+12*($D87="Yearly")))+1+(MOD(((YEAR(Paychecks!$A$4)-YEAR($C87))*12+MONTH(Paychecks!$A$4)-MONTH($C87)),(($D87="Monthly")+3*($D87="Quarterly")+12*($D87="Yearly")))=0)*(EDATE($C87,((YEAR(Paychecks!$A$4)-YEAR($C87))*12+MONTH(Paychecks!$A$4)-MONTH($C87)))&lt;Paychecks!$A$4)),($C87&gt;=Paychecks!$A$4)*($C87&lt;=Paychecks!$B$4))))</f>
      </c>
      <c r="N87" s="14">
        <f>IF(OR($A87="",$C87=""),0,IF((7*($D87="Weekly")+14*($D87="Every 2 weeks"))&gt;0,MAX(0,-INT(($C87-(Paychecks!$B$5+1))/(7*($D87="Weekly")+14*($D87="Every 2 weeks")))-MAX(0,-INT(($C87-Paychecks!$A$5)/(7*($D87="Weekly")+14*($D87="Every 2 weeks"))))),IF((($D87="Monthly")+3*($D87="Quarterly")+12*($D87="Yearly"))&gt;0,IF(((YEAR((Paychecks!$B$5+1))-YEAR($C87))*12+MONTH((Paychecks!$B$5+1))-MONTH($C87))&lt;0,0,INT((((YEAR((Paychecks!$B$5+1))-YEAR($C87))*12+MONTH((Paychecks!$B$5+1))-MONTH($C87))-1)/(($D87="Monthly")+3*($D87="Quarterly")+12*($D87="Yearly")))+1+(MOD(((YEAR((Paychecks!$B$5+1))-YEAR($C87))*12+MONTH((Paychecks!$B$5+1))-MONTH($C87)),(($D87="Monthly")+3*($D87="Quarterly")+12*($D87="Yearly")))=0)*(EDATE($C87,((YEAR((Paychecks!$B$5+1))-YEAR($C87))*12+MONTH((Paychecks!$B$5+1))-MONTH($C87)))&lt;(Paychecks!$B$5+1)))-IF(((YEAR(Paychecks!$A$5)-YEAR($C87))*12+MONTH(Paychecks!$A$5)-MONTH($C87))&lt;0,0,INT((((YEAR(Paychecks!$A$5)-YEAR($C87))*12+MONTH(Paychecks!$A$5)-MONTH($C87))-1)/(($D87="Monthly")+3*($D87="Quarterly")+12*($D87="Yearly")))+1+(MOD(((YEAR(Paychecks!$A$5)-YEAR($C87))*12+MONTH(Paychecks!$A$5)-MONTH($C87)),(($D87="Monthly")+3*($D87="Quarterly")+12*($D87="Yearly")))=0)*(EDATE($C87,((YEAR(Paychecks!$A$5)-YEAR($C87))*12+MONTH(Paychecks!$A$5)-MONTH($C87)))&lt;Paychecks!$A$5)),($C87&gt;=Paychecks!$A$5)*($C87&lt;=Paychecks!$B$5))))</f>
      </c>
      <c r="O87" s="14">
        <f>IF(OR($A87="",$C87=""),0,IF((7*($D87="Weekly")+14*($D87="Every 2 weeks"))&gt;0,MAX(0,-INT(($C87-(Paychecks!$B$6+1))/(7*($D87="Weekly")+14*($D87="Every 2 weeks")))-MAX(0,-INT(($C87-Paychecks!$A$6)/(7*($D87="Weekly")+14*($D87="Every 2 weeks"))))),IF((($D87="Monthly")+3*($D87="Quarterly")+12*($D87="Yearly"))&gt;0,IF(((YEAR((Paychecks!$B$6+1))-YEAR($C87))*12+MONTH((Paychecks!$B$6+1))-MONTH($C87))&lt;0,0,INT((((YEAR((Paychecks!$B$6+1))-YEAR($C87))*12+MONTH((Paychecks!$B$6+1))-MONTH($C87))-1)/(($D87="Monthly")+3*($D87="Quarterly")+12*($D87="Yearly")))+1+(MOD(((YEAR((Paychecks!$B$6+1))-YEAR($C87))*12+MONTH((Paychecks!$B$6+1))-MONTH($C87)),(($D87="Monthly")+3*($D87="Quarterly")+12*($D87="Yearly")))=0)*(EDATE($C87,((YEAR((Paychecks!$B$6+1))-YEAR($C87))*12+MONTH((Paychecks!$B$6+1))-MONTH($C87)))&lt;(Paychecks!$B$6+1)))-IF(((YEAR(Paychecks!$A$6)-YEAR($C87))*12+MONTH(Paychecks!$A$6)-MONTH($C87))&lt;0,0,INT((((YEAR(Paychecks!$A$6)-YEAR($C87))*12+MONTH(Paychecks!$A$6)-MONTH($C87))-1)/(($D87="Monthly")+3*($D87="Quarterly")+12*($D87="Yearly")))+1+(MOD(((YEAR(Paychecks!$A$6)-YEAR($C87))*12+MONTH(Paychecks!$A$6)-MONTH($C87)),(($D87="Monthly")+3*($D87="Quarterly")+12*($D87="Yearly")))=0)*(EDATE($C87,((YEAR(Paychecks!$A$6)-YEAR($C87))*12+MONTH(Paychecks!$A$6)-MONTH($C87)))&lt;Paychecks!$A$6)),($C87&gt;=Paychecks!$A$6)*($C87&lt;=Paychecks!$B$6))))</f>
      </c>
      <c r="P87" s="14">
        <f>IF(OR($A87="",$C87=""),0,IF((7*($D87="Weekly")+14*($D87="Every 2 weeks"))&gt;0,MAX(0,-INT(($C87-(Paychecks!$B$7+1))/(7*($D87="Weekly")+14*($D87="Every 2 weeks")))-MAX(0,-INT(($C87-Paychecks!$A$7)/(7*($D87="Weekly")+14*($D87="Every 2 weeks"))))),IF((($D87="Monthly")+3*($D87="Quarterly")+12*($D87="Yearly"))&gt;0,IF(((YEAR((Paychecks!$B$7+1))-YEAR($C87))*12+MONTH((Paychecks!$B$7+1))-MONTH($C87))&lt;0,0,INT((((YEAR((Paychecks!$B$7+1))-YEAR($C87))*12+MONTH((Paychecks!$B$7+1))-MONTH($C87))-1)/(($D87="Monthly")+3*($D87="Quarterly")+12*($D87="Yearly")))+1+(MOD(((YEAR((Paychecks!$B$7+1))-YEAR($C87))*12+MONTH((Paychecks!$B$7+1))-MONTH($C87)),(($D87="Monthly")+3*($D87="Quarterly")+12*($D87="Yearly")))=0)*(EDATE($C87,((YEAR((Paychecks!$B$7+1))-YEAR($C87))*12+MONTH((Paychecks!$B$7+1))-MONTH($C87)))&lt;(Paychecks!$B$7+1)))-IF(((YEAR(Paychecks!$A$7)-YEAR($C87))*12+MONTH(Paychecks!$A$7)-MONTH($C87))&lt;0,0,INT((((YEAR(Paychecks!$A$7)-YEAR($C87))*12+MONTH(Paychecks!$A$7)-MONTH($C87))-1)/(($D87="Monthly")+3*($D87="Quarterly")+12*($D87="Yearly")))+1+(MOD(((YEAR(Paychecks!$A$7)-YEAR($C87))*12+MONTH(Paychecks!$A$7)-MONTH($C87)),(($D87="Monthly")+3*($D87="Quarterly")+12*($D87="Yearly")))=0)*(EDATE($C87,((YEAR(Paychecks!$A$7)-YEAR($C87))*12+MONTH(Paychecks!$A$7)-MONTH($C87)))&lt;Paychecks!$A$7)),($C87&gt;=Paychecks!$A$7)*($C87&lt;=Paychecks!$B$7))))</f>
      </c>
      <c r="Q87" s="14">
        <f>IF(OR($A87="",$C87=""),0,IF((7*($D87="Weekly")+14*($D87="Every 2 weeks"))&gt;0,MAX(0,-INT(($C87-(Paychecks!$B$8+1))/(7*($D87="Weekly")+14*($D87="Every 2 weeks")))-MAX(0,-INT(($C87-Paychecks!$A$8)/(7*($D87="Weekly")+14*($D87="Every 2 weeks"))))),IF((($D87="Monthly")+3*($D87="Quarterly")+12*($D87="Yearly"))&gt;0,IF(((YEAR((Paychecks!$B$8+1))-YEAR($C87))*12+MONTH((Paychecks!$B$8+1))-MONTH($C87))&lt;0,0,INT((((YEAR((Paychecks!$B$8+1))-YEAR($C87))*12+MONTH((Paychecks!$B$8+1))-MONTH($C87))-1)/(($D87="Monthly")+3*($D87="Quarterly")+12*($D87="Yearly")))+1+(MOD(((YEAR((Paychecks!$B$8+1))-YEAR($C87))*12+MONTH((Paychecks!$B$8+1))-MONTH($C87)),(($D87="Monthly")+3*($D87="Quarterly")+12*($D87="Yearly")))=0)*(EDATE($C87,((YEAR((Paychecks!$B$8+1))-YEAR($C87))*12+MONTH((Paychecks!$B$8+1))-MONTH($C87)))&lt;(Paychecks!$B$8+1)))-IF(((YEAR(Paychecks!$A$8)-YEAR($C87))*12+MONTH(Paychecks!$A$8)-MONTH($C87))&lt;0,0,INT((((YEAR(Paychecks!$A$8)-YEAR($C87))*12+MONTH(Paychecks!$A$8)-MONTH($C87))-1)/(($D87="Monthly")+3*($D87="Quarterly")+12*($D87="Yearly")))+1+(MOD(((YEAR(Paychecks!$A$8)-YEAR($C87))*12+MONTH(Paychecks!$A$8)-MONTH($C87)),(($D87="Monthly")+3*($D87="Quarterly")+12*($D87="Yearly")))=0)*(EDATE($C87,((YEAR(Paychecks!$A$8)-YEAR($C87))*12+MONTH(Paychecks!$A$8)-MONTH($C87)))&lt;Paychecks!$A$8)),($C87&gt;=Paychecks!$A$8)*($C87&lt;=Paychecks!$B$8))))</f>
      </c>
      <c r="R87" s="14">
        <f>IF(OR($A87="",$C87=""),0,IF((7*($D87="Weekly")+14*($D87="Every 2 weeks"))&gt;0,MAX(0,-INT(($C87-(Paychecks!$B$9+1))/(7*($D87="Weekly")+14*($D87="Every 2 weeks")))-MAX(0,-INT(($C87-Paychecks!$A$9)/(7*($D87="Weekly")+14*($D87="Every 2 weeks"))))),IF((($D87="Monthly")+3*($D87="Quarterly")+12*($D87="Yearly"))&gt;0,IF(((YEAR((Paychecks!$B$9+1))-YEAR($C87))*12+MONTH((Paychecks!$B$9+1))-MONTH($C87))&lt;0,0,INT((((YEAR((Paychecks!$B$9+1))-YEAR($C87))*12+MONTH((Paychecks!$B$9+1))-MONTH($C87))-1)/(($D87="Monthly")+3*($D87="Quarterly")+12*($D87="Yearly")))+1+(MOD(((YEAR((Paychecks!$B$9+1))-YEAR($C87))*12+MONTH((Paychecks!$B$9+1))-MONTH($C87)),(($D87="Monthly")+3*($D87="Quarterly")+12*($D87="Yearly")))=0)*(EDATE($C87,((YEAR((Paychecks!$B$9+1))-YEAR($C87))*12+MONTH((Paychecks!$B$9+1))-MONTH($C87)))&lt;(Paychecks!$B$9+1)))-IF(((YEAR(Paychecks!$A$9)-YEAR($C87))*12+MONTH(Paychecks!$A$9)-MONTH($C87))&lt;0,0,INT((((YEAR(Paychecks!$A$9)-YEAR($C87))*12+MONTH(Paychecks!$A$9)-MONTH($C87))-1)/(($D87="Monthly")+3*($D87="Quarterly")+12*($D87="Yearly")))+1+(MOD(((YEAR(Paychecks!$A$9)-YEAR($C87))*12+MONTH(Paychecks!$A$9)-MONTH($C87)),(($D87="Monthly")+3*($D87="Quarterly")+12*($D87="Yearly")))=0)*(EDATE($C87,((YEAR(Paychecks!$A$9)-YEAR($C87))*12+MONTH(Paychecks!$A$9)-MONTH($C87)))&lt;Paychecks!$A$9)),($C87&gt;=Paychecks!$A$9)*($C87&lt;=Paychecks!$B$9))))</f>
      </c>
    </row>
    <row r="88" spans="1:18" x14ac:dyDescent="0.25">
      <c r="A88" s="2"/>
      <c r="B88" s="11"/>
      <c r="C88" s="9"/>
      <c r="D88" s="2"/>
      <c r="E88" s="2"/>
      <c r="F88" s="2"/>
      <c r="G88" s="2">
        <f>IF(A88="","",IF(F88="Yes","Paid",IF(C88&lt;TODAY(),"Overdue",IF(C88-TODAY()&lt;=HeadsUp,"Due soon",IF(E88="Yes","Autopay","Upcoming")))))</f>
      </c>
      <c r="H88" s="2">
        <f>IF(OR(A88="",F88="Yes"),"",C88-TODAY())</f>
      </c>
      <c r="I88" s="9">
        <f>IF(OR(A88="",C88=""),"",IF(OR(C88&lt;Paychecks!$A$2,C88&gt;Paychecks!$B$9),"",INDEX(Paychecks!$A$2:$A$9,MATCH(C88,Paychecks!$A$2:$A$9,1))))</f>
      </c>
      <c r="J88" s="2"/>
      <c r="K88" s="14">
        <f>IF(OR($A88="",$C88=""),0,IF((7*($D88="Weekly")+14*($D88="Every 2 weeks"))&gt;0,MAX(0,-INT(($C88-(Paychecks!$B$2+1))/(7*($D88="Weekly")+14*($D88="Every 2 weeks")))-MAX(0,-INT(($C88-Paychecks!$A$2)/(7*($D88="Weekly")+14*($D88="Every 2 weeks"))))),IF((($D88="Monthly")+3*($D88="Quarterly")+12*($D88="Yearly"))&gt;0,IF(((YEAR((Paychecks!$B$2+1))-YEAR($C88))*12+MONTH((Paychecks!$B$2+1))-MONTH($C88))&lt;0,0,INT((((YEAR((Paychecks!$B$2+1))-YEAR($C88))*12+MONTH((Paychecks!$B$2+1))-MONTH($C88))-1)/(($D88="Monthly")+3*($D88="Quarterly")+12*($D88="Yearly")))+1+(MOD(((YEAR((Paychecks!$B$2+1))-YEAR($C88))*12+MONTH((Paychecks!$B$2+1))-MONTH($C88)),(($D88="Monthly")+3*($D88="Quarterly")+12*($D88="Yearly")))=0)*(EDATE($C88,((YEAR((Paychecks!$B$2+1))-YEAR($C88))*12+MONTH((Paychecks!$B$2+1))-MONTH($C88)))&lt;(Paychecks!$B$2+1)))-IF(((YEAR(Paychecks!$A$2)-YEAR($C88))*12+MONTH(Paychecks!$A$2)-MONTH($C88))&lt;0,0,INT((((YEAR(Paychecks!$A$2)-YEAR($C88))*12+MONTH(Paychecks!$A$2)-MONTH($C88))-1)/(($D88="Monthly")+3*($D88="Quarterly")+12*($D88="Yearly")))+1+(MOD(((YEAR(Paychecks!$A$2)-YEAR($C88))*12+MONTH(Paychecks!$A$2)-MONTH($C88)),(($D88="Monthly")+3*($D88="Quarterly")+12*($D88="Yearly")))=0)*(EDATE($C88,((YEAR(Paychecks!$A$2)-YEAR($C88))*12+MONTH(Paychecks!$A$2)-MONTH($C88)))&lt;Paychecks!$A$2)),($C88&gt;=Paychecks!$A$2)*($C88&lt;=Paychecks!$B$2))))</f>
      </c>
      <c r="L88" s="14">
        <f>IF(OR($A88="",$C88=""),0,IF((7*($D88="Weekly")+14*($D88="Every 2 weeks"))&gt;0,MAX(0,-INT(($C88-(Paychecks!$B$3+1))/(7*($D88="Weekly")+14*($D88="Every 2 weeks")))-MAX(0,-INT(($C88-Paychecks!$A$3)/(7*($D88="Weekly")+14*($D88="Every 2 weeks"))))),IF((($D88="Monthly")+3*($D88="Quarterly")+12*($D88="Yearly"))&gt;0,IF(((YEAR((Paychecks!$B$3+1))-YEAR($C88))*12+MONTH((Paychecks!$B$3+1))-MONTH($C88))&lt;0,0,INT((((YEAR((Paychecks!$B$3+1))-YEAR($C88))*12+MONTH((Paychecks!$B$3+1))-MONTH($C88))-1)/(($D88="Monthly")+3*($D88="Quarterly")+12*($D88="Yearly")))+1+(MOD(((YEAR((Paychecks!$B$3+1))-YEAR($C88))*12+MONTH((Paychecks!$B$3+1))-MONTH($C88)),(($D88="Monthly")+3*($D88="Quarterly")+12*($D88="Yearly")))=0)*(EDATE($C88,((YEAR((Paychecks!$B$3+1))-YEAR($C88))*12+MONTH((Paychecks!$B$3+1))-MONTH($C88)))&lt;(Paychecks!$B$3+1)))-IF(((YEAR(Paychecks!$A$3)-YEAR($C88))*12+MONTH(Paychecks!$A$3)-MONTH($C88))&lt;0,0,INT((((YEAR(Paychecks!$A$3)-YEAR($C88))*12+MONTH(Paychecks!$A$3)-MONTH($C88))-1)/(($D88="Monthly")+3*($D88="Quarterly")+12*($D88="Yearly")))+1+(MOD(((YEAR(Paychecks!$A$3)-YEAR($C88))*12+MONTH(Paychecks!$A$3)-MONTH($C88)),(($D88="Monthly")+3*($D88="Quarterly")+12*($D88="Yearly")))=0)*(EDATE($C88,((YEAR(Paychecks!$A$3)-YEAR($C88))*12+MONTH(Paychecks!$A$3)-MONTH($C88)))&lt;Paychecks!$A$3)),($C88&gt;=Paychecks!$A$3)*($C88&lt;=Paychecks!$B$3))))</f>
      </c>
      <c r="M88" s="14">
        <f>IF(OR($A88="",$C88=""),0,IF((7*($D88="Weekly")+14*($D88="Every 2 weeks"))&gt;0,MAX(0,-INT(($C88-(Paychecks!$B$4+1))/(7*($D88="Weekly")+14*($D88="Every 2 weeks")))-MAX(0,-INT(($C88-Paychecks!$A$4)/(7*($D88="Weekly")+14*($D88="Every 2 weeks"))))),IF((($D88="Monthly")+3*($D88="Quarterly")+12*($D88="Yearly"))&gt;0,IF(((YEAR((Paychecks!$B$4+1))-YEAR($C88))*12+MONTH((Paychecks!$B$4+1))-MONTH($C88))&lt;0,0,INT((((YEAR((Paychecks!$B$4+1))-YEAR($C88))*12+MONTH((Paychecks!$B$4+1))-MONTH($C88))-1)/(($D88="Monthly")+3*($D88="Quarterly")+12*($D88="Yearly")))+1+(MOD(((YEAR((Paychecks!$B$4+1))-YEAR($C88))*12+MONTH((Paychecks!$B$4+1))-MONTH($C88)),(($D88="Monthly")+3*($D88="Quarterly")+12*($D88="Yearly")))=0)*(EDATE($C88,((YEAR((Paychecks!$B$4+1))-YEAR($C88))*12+MONTH((Paychecks!$B$4+1))-MONTH($C88)))&lt;(Paychecks!$B$4+1)))-IF(((YEAR(Paychecks!$A$4)-YEAR($C88))*12+MONTH(Paychecks!$A$4)-MONTH($C88))&lt;0,0,INT((((YEAR(Paychecks!$A$4)-YEAR($C88))*12+MONTH(Paychecks!$A$4)-MONTH($C88))-1)/(($D88="Monthly")+3*($D88="Quarterly")+12*($D88="Yearly")))+1+(MOD(((YEAR(Paychecks!$A$4)-YEAR($C88))*12+MONTH(Paychecks!$A$4)-MONTH($C88)),(($D88="Monthly")+3*($D88="Quarterly")+12*($D88="Yearly")))=0)*(EDATE($C88,((YEAR(Paychecks!$A$4)-YEAR($C88))*12+MONTH(Paychecks!$A$4)-MONTH($C88)))&lt;Paychecks!$A$4)),($C88&gt;=Paychecks!$A$4)*($C88&lt;=Paychecks!$B$4))))</f>
      </c>
      <c r="N88" s="14">
        <f>IF(OR($A88="",$C88=""),0,IF((7*($D88="Weekly")+14*($D88="Every 2 weeks"))&gt;0,MAX(0,-INT(($C88-(Paychecks!$B$5+1))/(7*($D88="Weekly")+14*($D88="Every 2 weeks")))-MAX(0,-INT(($C88-Paychecks!$A$5)/(7*($D88="Weekly")+14*($D88="Every 2 weeks"))))),IF((($D88="Monthly")+3*($D88="Quarterly")+12*($D88="Yearly"))&gt;0,IF(((YEAR((Paychecks!$B$5+1))-YEAR($C88))*12+MONTH((Paychecks!$B$5+1))-MONTH($C88))&lt;0,0,INT((((YEAR((Paychecks!$B$5+1))-YEAR($C88))*12+MONTH((Paychecks!$B$5+1))-MONTH($C88))-1)/(($D88="Monthly")+3*($D88="Quarterly")+12*($D88="Yearly")))+1+(MOD(((YEAR((Paychecks!$B$5+1))-YEAR($C88))*12+MONTH((Paychecks!$B$5+1))-MONTH($C88)),(($D88="Monthly")+3*($D88="Quarterly")+12*($D88="Yearly")))=0)*(EDATE($C88,((YEAR((Paychecks!$B$5+1))-YEAR($C88))*12+MONTH((Paychecks!$B$5+1))-MONTH($C88)))&lt;(Paychecks!$B$5+1)))-IF(((YEAR(Paychecks!$A$5)-YEAR($C88))*12+MONTH(Paychecks!$A$5)-MONTH($C88))&lt;0,0,INT((((YEAR(Paychecks!$A$5)-YEAR($C88))*12+MONTH(Paychecks!$A$5)-MONTH($C88))-1)/(($D88="Monthly")+3*($D88="Quarterly")+12*($D88="Yearly")))+1+(MOD(((YEAR(Paychecks!$A$5)-YEAR($C88))*12+MONTH(Paychecks!$A$5)-MONTH($C88)),(($D88="Monthly")+3*($D88="Quarterly")+12*($D88="Yearly")))=0)*(EDATE($C88,((YEAR(Paychecks!$A$5)-YEAR($C88))*12+MONTH(Paychecks!$A$5)-MONTH($C88)))&lt;Paychecks!$A$5)),($C88&gt;=Paychecks!$A$5)*($C88&lt;=Paychecks!$B$5))))</f>
      </c>
      <c r="O88" s="14">
        <f>IF(OR($A88="",$C88=""),0,IF((7*($D88="Weekly")+14*($D88="Every 2 weeks"))&gt;0,MAX(0,-INT(($C88-(Paychecks!$B$6+1))/(7*($D88="Weekly")+14*($D88="Every 2 weeks")))-MAX(0,-INT(($C88-Paychecks!$A$6)/(7*($D88="Weekly")+14*($D88="Every 2 weeks"))))),IF((($D88="Monthly")+3*($D88="Quarterly")+12*($D88="Yearly"))&gt;0,IF(((YEAR((Paychecks!$B$6+1))-YEAR($C88))*12+MONTH((Paychecks!$B$6+1))-MONTH($C88))&lt;0,0,INT((((YEAR((Paychecks!$B$6+1))-YEAR($C88))*12+MONTH((Paychecks!$B$6+1))-MONTH($C88))-1)/(($D88="Monthly")+3*($D88="Quarterly")+12*($D88="Yearly")))+1+(MOD(((YEAR((Paychecks!$B$6+1))-YEAR($C88))*12+MONTH((Paychecks!$B$6+1))-MONTH($C88)),(($D88="Monthly")+3*($D88="Quarterly")+12*($D88="Yearly")))=0)*(EDATE($C88,((YEAR((Paychecks!$B$6+1))-YEAR($C88))*12+MONTH((Paychecks!$B$6+1))-MONTH($C88)))&lt;(Paychecks!$B$6+1)))-IF(((YEAR(Paychecks!$A$6)-YEAR($C88))*12+MONTH(Paychecks!$A$6)-MONTH($C88))&lt;0,0,INT((((YEAR(Paychecks!$A$6)-YEAR($C88))*12+MONTH(Paychecks!$A$6)-MONTH($C88))-1)/(($D88="Monthly")+3*($D88="Quarterly")+12*($D88="Yearly")))+1+(MOD(((YEAR(Paychecks!$A$6)-YEAR($C88))*12+MONTH(Paychecks!$A$6)-MONTH($C88)),(($D88="Monthly")+3*($D88="Quarterly")+12*($D88="Yearly")))=0)*(EDATE($C88,((YEAR(Paychecks!$A$6)-YEAR($C88))*12+MONTH(Paychecks!$A$6)-MONTH($C88)))&lt;Paychecks!$A$6)),($C88&gt;=Paychecks!$A$6)*($C88&lt;=Paychecks!$B$6))))</f>
      </c>
      <c r="P88" s="14">
        <f>IF(OR($A88="",$C88=""),0,IF((7*($D88="Weekly")+14*($D88="Every 2 weeks"))&gt;0,MAX(0,-INT(($C88-(Paychecks!$B$7+1))/(7*($D88="Weekly")+14*($D88="Every 2 weeks")))-MAX(0,-INT(($C88-Paychecks!$A$7)/(7*($D88="Weekly")+14*($D88="Every 2 weeks"))))),IF((($D88="Monthly")+3*($D88="Quarterly")+12*($D88="Yearly"))&gt;0,IF(((YEAR((Paychecks!$B$7+1))-YEAR($C88))*12+MONTH((Paychecks!$B$7+1))-MONTH($C88))&lt;0,0,INT((((YEAR((Paychecks!$B$7+1))-YEAR($C88))*12+MONTH((Paychecks!$B$7+1))-MONTH($C88))-1)/(($D88="Monthly")+3*($D88="Quarterly")+12*($D88="Yearly")))+1+(MOD(((YEAR((Paychecks!$B$7+1))-YEAR($C88))*12+MONTH((Paychecks!$B$7+1))-MONTH($C88)),(($D88="Monthly")+3*($D88="Quarterly")+12*($D88="Yearly")))=0)*(EDATE($C88,((YEAR((Paychecks!$B$7+1))-YEAR($C88))*12+MONTH((Paychecks!$B$7+1))-MONTH($C88)))&lt;(Paychecks!$B$7+1)))-IF(((YEAR(Paychecks!$A$7)-YEAR($C88))*12+MONTH(Paychecks!$A$7)-MONTH($C88))&lt;0,0,INT((((YEAR(Paychecks!$A$7)-YEAR($C88))*12+MONTH(Paychecks!$A$7)-MONTH($C88))-1)/(($D88="Monthly")+3*($D88="Quarterly")+12*($D88="Yearly")))+1+(MOD(((YEAR(Paychecks!$A$7)-YEAR($C88))*12+MONTH(Paychecks!$A$7)-MONTH($C88)),(($D88="Monthly")+3*($D88="Quarterly")+12*($D88="Yearly")))=0)*(EDATE($C88,((YEAR(Paychecks!$A$7)-YEAR($C88))*12+MONTH(Paychecks!$A$7)-MONTH($C88)))&lt;Paychecks!$A$7)),($C88&gt;=Paychecks!$A$7)*($C88&lt;=Paychecks!$B$7))))</f>
      </c>
      <c r="Q88" s="14">
        <f>IF(OR($A88="",$C88=""),0,IF((7*($D88="Weekly")+14*($D88="Every 2 weeks"))&gt;0,MAX(0,-INT(($C88-(Paychecks!$B$8+1))/(7*($D88="Weekly")+14*($D88="Every 2 weeks")))-MAX(0,-INT(($C88-Paychecks!$A$8)/(7*($D88="Weekly")+14*($D88="Every 2 weeks"))))),IF((($D88="Monthly")+3*($D88="Quarterly")+12*($D88="Yearly"))&gt;0,IF(((YEAR((Paychecks!$B$8+1))-YEAR($C88))*12+MONTH((Paychecks!$B$8+1))-MONTH($C88))&lt;0,0,INT((((YEAR((Paychecks!$B$8+1))-YEAR($C88))*12+MONTH((Paychecks!$B$8+1))-MONTH($C88))-1)/(($D88="Monthly")+3*($D88="Quarterly")+12*($D88="Yearly")))+1+(MOD(((YEAR((Paychecks!$B$8+1))-YEAR($C88))*12+MONTH((Paychecks!$B$8+1))-MONTH($C88)),(($D88="Monthly")+3*($D88="Quarterly")+12*($D88="Yearly")))=0)*(EDATE($C88,((YEAR((Paychecks!$B$8+1))-YEAR($C88))*12+MONTH((Paychecks!$B$8+1))-MONTH($C88)))&lt;(Paychecks!$B$8+1)))-IF(((YEAR(Paychecks!$A$8)-YEAR($C88))*12+MONTH(Paychecks!$A$8)-MONTH($C88))&lt;0,0,INT((((YEAR(Paychecks!$A$8)-YEAR($C88))*12+MONTH(Paychecks!$A$8)-MONTH($C88))-1)/(($D88="Monthly")+3*($D88="Quarterly")+12*($D88="Yearly")))+1+(MOD(((YEAR(Paychecks!$A$8)-YEAR($C88))*12+MONTH(Paychecks!$A$8)-MONTH($C88)),(($D88="Monthly")+3*($D88="Quarterly")+12*($D88="Yearly")))=0)*(EDATE($C88,((YEAR(Paychecks!$A$8)-YEAR($C88))*12+MONTH(Paychecks!$A$8)-MONTH($C88)))&lt;Paychecks!$A$8)),($C88&gt;=Paychecks!$A$8)*($C88&lt;=Paychecks!$B$8))))</f>
      </c>
      <c r="R88" s="14">
        <f>IF(OR($A88="",$C88=""),0,IF((7*($D88="Weekly")+14*($D88="Every 2 weeks"))&gt;0,MAX(0,-INT(($C88-(Paychecks!$B$9+1))/(7*($D88="Weekly")+14*($D88="Every 2 weeks")))-MAX(0,-INT(($C88-Paychecks!$A$9)/(7*($D88="Weekly")+14*($D88="Every 2 weeks"))))),IF((($D88="Monthly")+3*($D88="Quarterly")+12*($D88="Yearly"))&gt;0,IF(((YEAR((Paychecks!$B$9+1))-YEAR($C88))*12+MONTH((Paychecks!$B$9+1))-MONTH($C88))&lt;0,0,INT((((YEAR((Paychecks!$B$9+1))-YEAR($C88))*12+MONTH((Paychecks!$B$9+1))-MONTH($C88))-1)/(($D88="Monthly")+3*($D88="Quarterly")+12*($D88="Yearly")))+1+(MOD(((YEAR((Paychecks!$B$9+1))-YEAR($C88))*12+MONTH((Paychecks!$B$9+1))-MONTH($C88)),(($D88="Monthly")+3*($D88="Quarterly")+12*($D88="Yearly")))=0)*(EDATE($C88,((YEAR((Paychecks!$B$9+1))-YEAR($C88))*12+MONTH((Paychecks!$B$9+1))-MONTH($C88)))&lt;(Paychecks!$B$9+1)))-IF(((YEAR(Paychecks!$A$9)-YEAR($C88))*12+MONTH(Paychecks!$A$9)-MONTH($C88))&lt;0,0,INT((((YEAR(Paychecks!$A$9)-YEAR($C88))*12+MONTH(Paychecks!$A$9)-MONTH($C88))-1)/(($D88="Monthly")+3*($D88="Quarterly")+12*($D88="Yearly")))+1+(MOD(((YEAR(Paychecks!$A$9)-YEAR($C88))*12+MONTH(Paychecks!$A$9)-MONTH($C88)),(($D88="Monthly")+3*($D88="Quarterly")+12*($D88="Yearly")))=0)*(EDATE($C88,((YEAR(Paychecks!$A$9)-YEAR($C88))*12+MONTH(Paychecks!$A$9)-MONTH($C88)))&lt;Paychecks!$A$9)),($C88&gt;=Paychecks!$A$9)*($C88&lt;=Paychecks!$B$9))))</f>
      </c>
    </row>
    <row r="89" spans="1:18" x14ac:dyDescent="0.25">
      <c r="A89" s="2"/>
      <c r="B89" s="11"/>
      <c r="C89" s="9"/>
      <c r="D89" s="2"/>
      <c r="E89" s="2"/>
      <c r="F89" s="2"/>
      <c r="G89" s="2">
        <f>IF(A89="","",IF(F89="Yes","Paid",IF(C89&lt;TODAY(),"Overdue",IF(C89-TODAY()&lt;=HeadsUp,"Due soon",IF(E89="Yes","Autopay","Upcoming")))))</f>
      </c>
      <c r="H89" s="2">
        <f>IF(OR(A89="",F89="Yes"),"",C89-TODAY())</f>
      </c>
      <c r="I89" s="9">
        <f>IF(OR(A89="",C89=""),"",IF(OR(C89&lt;Paychecks!$A$2,C89&gt;Paychecks!$B$9),"",INDEX(Paychecks!$A$2:$A$9,MATCH(C89,Paychecks!$A$2:$A$9,1))))</f>
      </c>
      <c r="J89" s="2"/>
      <c r="K89" s="14">
        <f>IF(OR($A89="",$C89=""),0,IF((7*($D89="Weekly")+14*($D89="Every 2 weeks"))&gt;0,MAX(0,-INT(($C89-(Paychecks!$B$2+1))/(7*($D89="Weekly")+14*($D89="Every 2 weeks")))-MAX(0,-INT(($C89-Paychecks!$A$2)/(7*($D89="Weekly")+14*($D89="Every 2 weeks"))))),IF((($D89="Monthly")+3*($D89="Quarterly")+12*($D89="Yearly"))&gt;0,IF(((YEAR((Paychecks!$B$2+1))-YEAR($C89))*12+MONTH((Paychecks!$B$2+1))-MONTH($C89))&lt;0,0,INT((((YEAR((Paychecks!$B$2+1))-YEAR($C89))*12+MONTH((Paychecks!$B$2+1))-MONTH($C89))-1)/(($D89="Monthly")+3*($D89="Quarterly")+12*($D89="Yearly")))+1+(MOD(((YEAR((Paychecks!$B$2+1))-YEAR($C89))*12+MONTH((Paychecks!$B$2+1))-MONTH($C89)),(($D89="Monthly")+3*($D89="Quarterly")+12*($D89="Yearly")))=0)*(EDATE($C89,((YEAR((Paychecks!$B$2+1))-YEAR($C89))*12+MONTH((Paychecks!$B$2+1))-MONTH($C89)))&lt;(Paychecks!$B$2+1)))-IF(((YEAR(Paychecks!$A$2)-YEAR($C89))*12+MONTH(Paychecks!$A$2)-MONTH($C89))&lt;0,0,INT((((YEAR(Paychecks!$A$2)-YEAR($C89))*12+MONTH(Paychecks!$A$2)-MONTH($C89))-1)/(($D89="Monthly")+3*($D89="Quarterly")+12*($D89="Yearly")))+1+(MOD(((YEAR(Paychecks!$A$2)-YEAR($C89))*12+MONTH(Paychecks!$A$2)-MONTH($C89)),(($D89="Monthly")+3*($D89="Quarterly")+12*($D89="Yearly")))=0)*(EDATE($C89,((YEAR(Paychecks!$A$2)-YEAR($C89))*12+MONTH(Paychecks!$A$2)-MONTH($C89)))&lt;Paychecks!$A$2)),($C89&gt;=Paychecks!$A$2)*($C89&lt;=Paychecks!$B$2))))</f>
      </c>
      <c r="L89" s="14">
        <f>IF(OR($A89="",$C89=""),0,IF((7*($D89="Weekly")+14*($D89="Every 2 weeks"))&gt;0,MAX(0,-INT(($C89-(Paychecks!$B$3+1))/(7*($D89="Weekly")+14*($D89="Every 2 weeks")))-MAX(0,-INT(($C89-Paychecks!$A$3)/(7*($D89="Weekly")+14*($D89="Every 2 weeks"))))),IF((($D89="Monthly")+3*($D89="Quarterly")+12*($D89="Yearly"))&gt;0,IF(((YEAR((Paychecks!$B$3+1))-YEAR($C89))*12+MONTH((Paychecks!$B$3+1))-MONTH($C89))&lt;0,0,INT((((YEAR((Paychecks!$B$3+1))-YEAR($C89))*12+MONTH((Paychecks!$B$3+1))-MONTH($C89))-1)/(($D89="Monthly")+3*($D89="Quarterly")+12*($D89="Yearly")))+1+(MOD(((YEAR((Paychecks!$B$3+1))-YEAR($C89))*12+MONTH((Paychecks!$B$3+1))-MONTH($C89)),(($D89="Monthly")+3*($D89="Quarterly")+12*($D89="Yearly")))=0)*(EDATE($C89,((YEAR((Paychecks!$B$3+1))-YEAR($C89))*12+MONTH((Paychecks!$B$3+1))-MONTH($C89)))&lt;(Paychecks!$B$3+1)))-IF(((YEAR(Paychecks!$A$3)-YEAR($C89))*12+MONTH(Paychecks!$A$3)-MONTH($C89))&lt;0,0,INT((((YEAR(Paychecks!$A$3)-YEAR($C89))*12+MONTH(Paychecks!$A$3)-MONTH($C89))-1)/(($D89="Monthly")+3*($D89="Quarterly")+12*($D89="Yearly")))+1+(MOD(((YEAR(Paychecks!$A$3)-YEAR($C89))*12+MONTH(Paychecks!$A$3)-MONTH($C89)),(($D89="Monthly")+3*($D89="Quarterly")+12*($D89="Yearly")))=0)*(EDATE($C89,((YEAR(Paychecks!$A$3)-YEAR($C89))*12+MONTH(Paychecks!$A$3)-MONTH($C89)))&lt;Paychecks!$A$3)),($C89&gt;=Paychecks!$A$3)*($C89&lt;=Paychecks!$B$3))))</f>
      </c>
      <c r="M89" s="14">
        <f>IF(OR($A89="",$C89=""),0,IF((7*($D89="Weekly")+14*($D89="Every 2 weeks"))&gt;0,MAX(0,-INT(($C89-(Paychecks!$B$4+1))/(7*($D89="Weekly")+14*($D89="Every 2 weeks")))-MAX(0,-INT(($C89-Paychecks!$A$4)/(7*($D89="Weekly")+14*($D89="Every 2 weeks"))))),IF((($D89="Monthly")+3*($D89="Quarterly")+12*($D89="Yearly"))&gt;0,IF(((YEAR((Paychecks!$B$4+1))-YEAR($C89))*12+MONTH((Paychecks!$B$4+1))-MONTH($C89))&lt;0,0,INT((((YEAR((Paychecks!$B$4+1))-YEAR($C89))*12+MONTH((Paychecks!$B$4+1))-MONTH($C89))-1)/(($D89="Monthly")+3*($D89="Quarterly")+12*($D89="Yearly")))+1+(MOD(((YEAR((Paychecks!$B$4+1))-YEAR($C89))*12+MONTH((Paychecks!$B$4+1))-MONTH($C89)),(($D89="Monthly")+3*($D89="Quarterly")+12*($D89="Yearly")))=0)*(EDATE($C89,((YEAR((Paychecks!$B$4+1))-YEAR($C89))*12+MONTH((Paychecks!$B$4+1))-MONTH($C89)))&lt;(Paychecks!$B$4+1)))-IF(((YEAR(Paychecks!$A$4)-YEAR($C89))*12+MONTH(Paychecks!$A$4)-MONTH($C89))&lt;0,0,INT((((YEAR(Paychecks!$A$4)-YEAR($C89))*12+MONTH(Paychecks!$A$4)-MONTH($C89))-1)/(($D89="Monthly")+3*($D89="Quarterly")+12*($D89="Yearly")))+1+(MOD(((YEAR(Paychecks!$A$4)-YEAR($C89))*12+MONTH(Paychecks!$A$4)-MONTH($C89)),(($D89="Monthly")+3*($D89="Quarterly")+12*($D89="Yearly")))=0)*(EDATE($C89,((YEAR(Paychecks!$A$4)-YEAR($C89))*12+MONTH(Paychecks!$A$4)-MONTH($C89)))&lt;Paychecks!$A$4)),($C89&gt;=Paychecks!$A$4)*($C89&lt;=Paychecks!$B$4))))</f>
      </c>
      <c r="N89" s="14">
        <f>IF(OR($A89="",$C89=""),0,IF((7*($D89="Weekly")+14*($D89="Every 2 weeks"))&gt;0,MAX(0,-INT(($C89-(Paychecks!$B$5+1))/(7*($D89="Weekly")+14*($D89="Every 2 weeks")))-MAX(0,-INT(($C89-Paychecks!$A$5)/(7*($D89="Weekly")+14*($D89="Every 2 weeks"))))),IF((($D89="Monthly")+3*($D89="Quarterly")+12*($D89="Yearly"))&gt;0,IF(((YEAR((Paychecks!$B$5+1))-YEAR($C89))*12+MONTH((Paychecks!$B$5+1))-MONTH($C89))&lt;0,0,INT((((YEAR((Paychecks!$B$5+1))-YEAR($C89))*12+MONTH((Paychecks!$B$5+1))-MONTH($C89))-1)/(($D89="Monthly")+3*($D89="Quarterly")+12*($D89="Yearly")))+1+(MOD(((YEAR((Paychecks!$B$5+1))-YEAR($C89))*12+MONTH((Paychecks!$B$5+1))-MONTH($C89)),(($D89="Monthly")+3*($D89="Quarterly")+12*($D89="Yearly")))=0)*(EDATE($C89,((YEAR((Paychecks!$B$5+1))-YEAR($C89))*12+MONTH((Paychecks!$B$5+1))-MONTH($C89)))&lt;(Paychecks!$B$5+1)))-IF(((YEAR(Paychecks!$A$5)-YEAR($C89))*12+MONTH(Paychecks!$A$5)-MONTH($C89))&lt;0,0,INT((((YEAR(Paychecks!$A$5)-YEAR($C89))*12+MONTH(Paychecks!$A$5)-MONTH($C89))-1)/(($D89="Monthly")+3*($D89="Quarterly")+12*($D89="Yearly")))+1+(MOD(((YEAR(Paychecks!$A$5)-YEAR($C89))*12+MONTH(Paychecks!$A$5)-MONTH($C89)),(($D89="Monthly")+3*($D89="Quarterly")+12*($D89="Yearly")))=0)*(EDATE($C89,((YEAR(Paychecks!$A$5)-YEAR($C89))*12+MONTH(Paychecks!$A$5)-MONTH($C89)))&lt;Paychecks!$A$5)),($C89&gt;=Paychecks!$A$5)*($C89&lt;=Paychecks!$B$5))))</f>
      </c>
      <c r="O89" s="14">
        <f>IF(OR($A89="",$C89=""),0,IF((7*($D89="Weekly")+14*($D89="Every 2 weeks"))&gt;0,MAX(0,-INT(($C89-(Paychecks!$B$6+1))/(7*($D89="Weekly")+14*($D89="Every 2 weeks")))-MAX(0,-INT(($C89-Paychecks!$A$6)/(7*($D89="Weekly")+14*($D89="Every 2 weeks"))))),IF((($D89="Monthly")+3*($D89="Quarterly")+12*($D89="Yearly"))&gt;0,IF(((YEAR((Paychecks!$B$6+1))-YEAR($C89))*12+MONTH((Paychecks!$B$6+1))-MONTH($C89))&lt;0,0,INT((((YEAR((Paychecks!$B$6+1))-YEAR($C89))*12+MONTH((Paychecks!$B$6+1))-MONTH($C89))-1)/(($D89="Monthly")+3*($D89="Quarterly")+12*($D89="Yearly")))+1+(MOD(((YEAR((Paychecks!$B$6+1))-YEAR($C89))*12+MONTH((Paychecks!$B$6+1))-MONTH($C89)),(($D89="Monthly")+3*($D89="Quarterly")+12*($D89="Yearly")))=0)*(EDATE($C89,((YEAR((Paychecks!$B$6+1))-YEAR($C89))*12+MONTH((Paychecks!$B$6+1))-MONTH($C89)))&lt;(Paychecks!$B$6+1)))-IF(((YEAR(Paychecks!$A$6)-YEAR($C89))*12+MONTH(Paychecks!$A$6)-MONTH($C89))&lt;0,0,INT((((YEAR(Paychecks!$A$6)-YEAR($C89))*12+MONTH(Paychecks!$A$6)-MONTH($C89))-1)/(($D89="Monthly")+3*($D89="Quarterly")+12*($D89="Yearly")))+1+(MOD(((YEAR(Paychecks!$A$6)-YEAR($C89))*12+MONTH(Paychecks!$A$6)-MONTH($C89)),(($D89="Monthly")+3*($D89="Quarterly")+12*($D89="Yearly")))=0)*(EDATE($C89,((YEAR(Paychecks!$A$6)-YEAR($C89))*12+MONTH(Paychecks!$A$6)-MONTH($C89)))&lt;Paychecks!$A$6)),($C89&gt;=Paychecks!$A$6)*($C89&lt;=Paychecks!$B$6))))</f>
      </c>
      <c r="P89" s="14">
        <f>IF(OR($A89="",$C89=""),0,IF((7*($D89="Weekly")+14*($D89="Every 2 weeks"))&gt;0,MAX(0,-INT(($C89-(Paychecks!$B$7+1))/(7*($D89="Weekly")+14*($D89="Every 2 weeks")))-MAX(0,-INT(($C89-Paychecks!$A$7)/(7*($D89="Weekly")+14*($D89="Every 2 weeks"))))),IF((($D89="Monthly")+3*($D89="Quarterly")+12*($D89="Yearly"))&gt;0,IF(((YEAR((Paychecks!$B$7+1))-YEAR($C89))*12+MONTH((Paychecks!$B$7+1))-MONTH($C89))&lt;0,0,INT((((YEAR((Paychecks!$B$7+1))-YEAR($C89))*12+MONTH((Paychecks!$B$7+1))-MONTH($C89))-1)/(($D89="Monthly")+3*($D89="Quarterly")+12*($D89="Yearly")))+1+(MOD(((YEAR((Paychecks!$B$7+1))-YEAR($C89))*12+MONTH((Paychecks!$B$7+1))-MONTH($C89)),(($D89="Monthly")+3*($D89="Quarterly")+12*($D89="Yearly")))=0)*(EDATE($C89,((YEAR((Paychecks!$B$7+1))-YEAR($C89))*12+MONTH((Paychecks!$B$7+1))-MONTH($C89)))&lt;(Paychecks!$B$7+1)))-IF(((YEAR(Paychecks!$A$7)-YEAR($C89))*12+MONTH(Paychecks!$A$7)-MONTH($C89))&lt;0,0,INT((((YEAR(Paychecks!$A$7)-YEAR($C89))*12+MONTH(Paychecks!$A$7)-MONTH($C89))-1)/(($D89="Monthly")+3*($D89="Quarterly")+12*($D89="Yearly")))+1+(MOD(((YEAR(Paychecks!$A$7)-YEAR($C89))*12+MONTH(Paychecks!$A$7)-MONTH($C89)),(($D89="Monthly")+3*($D89="Quarterly")+12*($D89="Yearly")))=0)*(EDATE($C89,((YEAR(Paychecks!$A$7)-YEAR($C89))*12+MONTH(Paychecks!$A$7)-MONTH($C89)))&lt;Paychecks!$A$7)),($C89&gt;=Paychecks!$A$7)*($C89&lt;=Paychecks!$B$7))))</f>
      </c>
      <c r="Q89" s="14">
        <f>IF(OR($A89="",$C89=""),0,IF((7*($D89="Weekly")+14*($D89="Every 2 weeks"))&gt;0,MAX(0,-INT(($C89-(Paychecks!$B$8+1))/(7*($D89="Weekly")+14*($D89="Every 2 weeks")))-MAX(0,-INT(($C89-Paychecks!$A$8)/(7*($D89="Weekly")+14*($D89="Every 2 weeks"))))),IF((($D89="Monthly")+3*($D89="Quarterly")+12*($D89="Yearly"))&gt;0,IF(((YEAR((Paychecks!$B$8+1))-YEAR($C89))*12+MONTH((Paychecks!$B$8+1))-MONTH($C89))&lt;0,0,INT((((YEAR((Paychecks!$B$8+1))-YEAR($C89))*12+MONTH((Paychecks!$B$8+1))-MONTH($C89))-1)/(($D89="Monthly")+3*($D89="Quarterly")+12*($D89="Yearly")))+1+(MOD(((YEAR((Paychecks!$B$8+1))-YEAR($C89))*12+MONTH((Paychecks!$B$8+1))-MONTH($C89)),(($D89="Monthly")+3*($D89="Quarterly")+12*($D89="Yearly")))=0)*(EDATE($C89,((YEAR((Paychecks!$B$8+1))-YEAR($C89))*12+MONTH((Paychecks!$B$8+1))-MONTH($C89)))&lt;(Paychecks!$B$8+1)))-IF(((YEAR(Paychecks!$A$8)-YEAR($C89))*12+MONTH(Paychecks!$A$8)-MONTH($C89))&lt;0,0,INT((((YEAR(Paychecks!$A$8)-YEAR($C89))*12+MONTH(Paychecks!$A$8)-MONTH($C89))-1)/(($D89="Monthly")+3*($D89="Quarterly")+12*($D89="Yearly")))+1+(MOD(((YEAR(Paychecks!$A$8)-YEAR($C89))*12+MONTH(Paychecks!$A$8)-MONTH($C89)),(($D89="Monthly")+3*($D89="Quarterly")+12*($D89="Yearly")))=0)*(EDATE($C89,((YEAR(Paychecks!$A$8)-YEAR($C89))*12+MONTH(Paychecks!$A$8)-MONTH($C89)))&lt;Paychecks!$A$8)),($C89&gt;=Paychecks!$A$8)*($C89&lt;=Paychecks!$B$8))))</f>
      </c>
      <c r="R89" s="14">
        <f>IF(OR($A89="",$C89=""),0,IF((7*($D89="Weekly")+14*($D89="Every 2 weeks"))&gt;0,MAX(0,-INT(($C89-(Paychecks!$B$9+1))/(7*($D89="Weekly")+14*($D89="Every 2 weeks")))-MAX(0,-INT(($C89-Paychecks!$A$9)/(7*($D89="Weekly")+14*($D89="Every 2 weeks"))))),IF((($D89="Monthly")+3*($D89="Quarterly")+12*($D89="Yearly"))&gt;0,IF(((YEAR((Paychecks!$B$9+1))-YEAR($C89))*12+MONTH((Paychecks!$B$9+1))-MONTH($C89))&lt;0,0,INT((((YEAR((Paychecks!$B$9+1))-YEAR($C89))*12+MONTH((Paychecks!$B$9+1))-MONTH($C89))-1)/(($D89="Monthly")+3*($D89="Quarterly")+12*($D89="Yearly")))+1+(MOD(((YEAR((Paychecks!$B$9+1))-YEAR($C89))*12+MONTH((Paychecks!$B$9+1))-MONTH($C89)),(($D89="Monthly")+3*($D89="Quarterly")+12*($D89="Yearly")))=0)*(EDATE($C89,((YEAR((Paychecks!$B$9+1))-YEAR($C89))*12+MONTH((Paychecks!$B$9+1))-MONTH($C89)))&lt;(Paychecks!$B$9+1)))-IF(((YEAR(Paychecks!$A$9)-YEAR($C89))*12+MONTH(Paychecks!$A$9)-MONTH($C89))&lt;0,0,INT((((YEAR(Paychecks!$A$9)-YEAR($C89))*12+MONTH(Paychecks!$A$9)-MONTH($C89))-1)/(($D89="Monthly")+3*($D89="Quarterly")+12*($D89="Yearly")))+1+(MOD(((YEAR(Paychecks!$A$9)-YEAR($C89))*12+MONTH(Paychecks!$A$9)-MONTH($C89)),(($D89="Monthly")+3*($D89="Quarterly")+12*($D89="Yearly")))=0)*(EDATE($C89,((YEAR(Paychecks!$A$9)-YEAR($C89))*12+MONTH(Paychecks!$A$9)-MONTH($C89)))&lt;Paychecks!$A$9)),($C89&gt;=Paychecks!$A$9)*($C89&lt;=Paychecks!$B$9))))</f>
      </c>
    </row>
    <row r="90" spans="1:18" x14ac:dyDescent="0.25">
      <c r="A90" s="2"/>
      <c r="B90" s="11"/>
      <c r="C90" s="9"/>
      <c r="D90" s="2"/>
      <c r="E90" s="2"/>
      <c r="F90" s="2"/>
      <c r="G90" s="2">
        <f>IF(A90="","",IF(F90="Yes","Paid",IF(C90&lt;TODAY(),"Overdue",IF(C90-TODAY()&lt;=HeadsUp,"Due soon",IF(E90="Yes","Autopay","Upcoming")))))</f>
      </c>
      <c r="H90" s="2">
        <f>IF(OR(A90="",F90="Yes"),"",C90-TODAY())</f>
      </c>
      <c r="I90" s="9">
        <f>IF(OR(A90="",C90=""),"",IF(OR(C90&lt;Paychecks!$A$2,C90&gt;Paychecks!$B$9),"",INDEX(Paychecks!$A$2:$A$9,MATCH(C90,Paychecks!$A$2:$A$9,1))))</f>
      </c>
      <c r="J90" s="2"/>
      <c r="K90" s="14">
        <f>IF(OR($A90="",$C90=""),0,IF((7*($D90="Weekly")+14*($D90="Every 2 weeks"))&gt;0,MAX(0,-INT(($C90-(Paychecks!$B$2+1))/(7*($D90="Weekly")+14*($D90="Every 2 weeks")))-MAX(0,-INT(($C90-Paychecks!$A$2)/(7*($D90="Weekly")+14*($D90="Every 2 weeks"))))),IF((($D90="Monthly")+3*($D90="Quarterly")+12*($D90="Yearly"))&gt;0,IF(((YEAR((Paychecks!$B$2+1))-YEAR($C90))*12+MONTH((Paychecks!$B$2+1))-MONTH($C90))&lt;0,0,INT((((YEAR((Paychecks!$B$2+1))-YEAR($C90))*12+MONTH((Paychecks!$B$2+1))-MONTH($C90))-1)/(($D90="Monthly")+3*($D90="Quarterly")+12*($D90="Yearly")))+1+(MOD(((YEAR((Paychecks!$B$2+1))-YEAR($C90))*12+MONTH((Paychecks!$B$2+1))-MONTH($C90)),(($D90="Monthly")+3*($D90="Quarterly")+12*($D90="Yearly")))=0)*(EDATE($C90,((YEAR((Paychecks!$B$2+1))-YEAR($C90))*12+MONTH((Paychecks!$B$2+1))-MONTH($C90)))&lt;(Paychecks!$B$2+1)))-IF(((YEAR(Paychecks!$A$2)-YEAR($C90))*12+MONTH(Paychecks!$A$2)-MONTH($C90))&lt;0,0,INT((((YEAR(Paychecks!$A$2)-YEAR($C90))*12+MONTH(Paychecks!$A$2)-MONTH($C90))-1)/(($D90="Monthly")+3*($D90="Quarterly")+12*($D90="Yearly")))+1+(MOD(((YEAR(Paychecks!$A$2)-YEAR($C90))*12+MONTH(Paychecks!$A$2)-MONTH($C90)),(($D90="Monthly")+3*($D90="Quarterly")+12*($D90="Yearly")))=0)*(EDATE($C90,((YEAR(Paychecks!$A$2)-YEAR($C90))*12+MONTH(Paychecks!$A$2)-MONTH($C90)))&lt;Paychecks!$A$2)),($C90&gt;=Paychecks!$A$2)*($C90&lt;=Paychecks!$B$2))))</f>
      </c>
      <c r="L90" s="14">
        <f>IF(OR($A90="",$C90=""),0,IF((7*($D90="Weekly")+14*($D90="Every 2 weeks"))&gt;0,MAX(0,-INT(($C90-(Paychecks!$B$3+1))/(7*($D90="Weekly")+14*($D90="Every 2 weeks")))-MAX(0,-INT(($C90-Paychecks!$A$3)/(7*($D90="Weekly")+14*($D90="Every 2 weeks"))))),IF((($D90="Monthly")+3*($D90="Quarterly")+12*($D90="Yearly"))&gt;0,IF(((YEAR((Paychecks!$B$3+1))-YEAR($C90))*12+MONTH((Paychecks!$B$3+1))-MONTH($C90))&lt;0,0,INT((((YEAR((Paychecks!$B$3+1))-YEAR($C90))*12+MONTH((Paychecks!$B$3+1))-MONTH($C90))-1)/(($D90="Monthly")+3*($D90="Quarterly")+12*($D90="Yearly")))+1+(MOD(((YEAR((Paychecks!$B$3+1))-YEAR($C90))*12+MONTH((Paychecks!$B$3+1))-MONTH($C90)),(($D90="Monthly")+3*($D90="Quarterly")+12*($D90="Yearly")))=0)*(EDATE($C90,((YEAR((Paychecks!$B$3+1))-YEAR($C90))*12+MONTH((Paychecks!$B$3+1))-MONTH($C90)))&lt;(Paychecks!$B$3+1)))-IF(((YEAR(Paychecks!$A$3)-YEAR($C90))*12+MONTH(Paychecks!$A$3)-MONTH($C90))&lt;0,0,INT((((YEAR(Paychecks!$A$3)-YEAR($C90))*12+MONTH(Paychecks!$A$3)-MONTH($C90))-1)/(($D90="Monthly")+3*($D90="Quarterly")+12*($D90="Yearly")))+1+(MOD(((YEAR(Paychecks!$A$3)-YEAR($C90))*12+MONTH(Paychecks!$A$3)-MONTH($C90)),(($D90="Monthly")+3*($D90="Quarterly")+12*($D90="Yearly")))=0)*(EDATE($C90,((YEAR(Paychecks!$A$3)-YEAR($C90))*12+MONTH(Paychecks!$A$3)-MONTH($C90)))&lt;Paychecks!$A$3)),($C90&gt;=Paychecks!$A$3)*($C90&lt;=Paychecks!$B$3))))</f>
      </c>
      <c r="M90" s="14">
        <f>IF(OR($A90="",$C90=""),0,IF((7*($D90="Weekly")+14*($D90="Every 2 weeks"))&gt;0,MAX(0,-INT(($C90-(Paychecks!$B$4+1))/(7*($D90="Weekly")+14*($D90="Every 2 weeks")))-MAX(0,-INT(($C90-Paychecks!$A$4)/(7*($D90="Weekly")+14*($D90="Every 2 weeks"))))),IF((($D90="Monthly")+3*($D90="Quarterly")+12*($D90="Yearly"))&gt;0,IF(((YEAR((Paychecks!$B$4+1))-YEAR($C90))*12+MONTH((Paychecks!$B$4+1))-MONTH($C90))&lt;0,0,INT((((YEAR((Paychecks!$B$4+1))-YEAR($C90))*12+MONTH((Paychecks!$B$4+1))-MONTH($C90))-1)/(($D90="Monthly")+3*($D90="Quarterly")+12*($D90="Yearly")))+1+(MOD(((YEAR((Paychecks!$B$4+1))-YEAR($C90))*12+MONTH((Paychecks!$B$4+1))-MONTH($C90)),(($D90="Monthly")+3*($D90="Quarterly")+12*($D90="Yearly")))=0)*(EDATE($C90,((YEAR((Paychecks!$B$4+1))-YEAR($C90))*12+MONTH((Paychecks!$B$4+1))-MONTH($C90)))&lt;(Paychecks!$B$4+1)))-IF(((YEAR(Paychecks!$A$4)-YEAR($C90))*12+MONTH(Paychecks!$A$4)-MONTH($C90))&lt;0,0,INT((((YEAR(Paychecks!$A$4)-YEAR($C90))*12+MONTH(Paychecks!$A$4)-MONTH($C90))-1)/(($D90="Monthly")+3*($D90="Quarterly")+12*($D90="Yearly")))+1+(MOD(((YEAR(Paychecks!$A$4)-YEAR($C90))*12+MONTH(Paychecks!$A$4)-MONTH($C90)),(($D90="Monthly")+3*($D90="Quarterly")+12*($D90="Yearly")))=0)*(EDATE($C90,((YEAR(Paychecks!$A$4)-YEAR($C90))*12+MONTH(Paychecks!$A$4)-MONTH($C90)))&lt;Paychecks!$A$4)),($C90&gt;=Paychecks!$A$4)*($C90&lt;=Paychecks!$B$4))))</f>
      </c>
      <c r="N90" s="14">
        <f>IF(OR($A90="",$C90=""),0,IF((7*($D90="Weekly")+14*($D90="Every 2 weeks"))&gt;0,MAX(0,-INT(($C90-(Paychecks!$B$5+1))/(7*($D90="Weekly")+14*($D90="Every 2 weeks")))-MAX(0,-INT(($C90-Paychecks!$A$5)/(7*($D90="Weekly")+14*($D90="Every 2 weeks"))))),IF((($D90="Monthly")+3*($D90="Quarterly")+12*($D90="Yearly"))&gt;0,IF(((YEAR((Paychecks!$B$5+1))-YEAR($C90))*12+MONTH((Paychecks!$B$5+1))-MONTH($C90))&lt;0,0,INT((((YEAR((Paychecks!$B$5+1))-YEAR($C90))*12+MONTH((Paychecks!$B$5+1))-MONTH($C90))-1)/(($D90="Monthly")+3*($D90="Quarterly")+12*($D90="Yearly")))+1+(MOD(((YEAR((Paychecks!$B$5+1))-YEAR($C90))*12+MONTH((Paychecks!$B$5+1))-MONTH($C90)),(($D90="Monthly")+3*($D90="Quarterly")+12*($D90="Yearly")))=0)*(EDATE($C90,((YEAR((Paychecks!$B$5+1))-YEAR($C90))*12+MONTH((Paychecks!$B$5+1))-MONTH($C90)))&lt;(Paychecks!$B$5+1)))-IF(((YEAR(Paychecks!$A$5)-YEAR($C90))*12+MONTH(Paychecks!$A$5)-MONTH($C90))&lt;0,0,INT((((YEAR(Paychecks!$A$5)-YEAR($C90))*12+MONTH(Paychecks!$A$5)-MONTH($C90))-1)/(($D90="Monthly")+3*($D90="Quarterly")+12*($D90="Yearly")))+1+(MOD(((YEAR(Paychecks!$A$5)-YEAR($C90))*12+MONTH(Paychecks!$A$5)-MONTH($C90)),(($D90="Monthly")+3*($D90="Quarterly")+12*($D90="Yearly")))=0)*(EDATE($C90,((YEAR(Paychecks!$A$5)-YEAR($C90))*12+MONTH(Paychecks!$A$5)-MONTH($C90)))&lt;Paychecks!$A$5)),($C90&gt;=Paychecks!$A$5)*($C90&lt;=Paychecks!$B$5))))</f>
      </c>
      <c r="O90" s="14">
        <f>IF(OR($A90="",$C90=""),0,IF((7*($D90="Weekly")+14*($D90="Every 2 weeks"))&gt;0,MAX(0,-INT(($C90-(Paychecks!$B$6+1))/(7*($D90="Weekly")+14*($D90="Every 2 weeks")))-MAX(0,-INT(($C90-Paychecks!$A$6)/(7*($D90="Weekly")+14*($D90="Every 2 weeks"))))),IF((($D90="Monthly")+3*($D90="Quarterly")+12*($D90="Yearly"))&gt;0,IF(((YEAR((Paychecks!$B$6+1))-YEAR($C90))*12+MONTH((Paychecks!$B$6+1))-MONTH($C90))&lt;0,0,INT((((YEAR((Paychecks!$B$6+1))-YEAR($C90))*12+MONTH((Paychecks!$B$6+1))-MONTH($C90))-1)/(($D90="Monthly")+3*($D90="Quarterly")+12*($D90="Yearly")))+1+(MOD(((YEAR((Paychecks!$B$6+1))-YEAR($C90))*12+MONTH((Paychecks!$B$6+1))-MONTH($C90)),(($D90="Monthly")+3*($D90="Quarterly")+12*($D90="Yearly")))=0)*(EDATE($C90,((YEAR((Paychecks!$B$6+1))-YEAR($C90))*12+MONTH((Paychecks!$B$6+1))-MONTH($C90)))&lt;(Paychecks!$B$6+1)))-IF(((YEAR(Paychecks!$A$6)-YEAR($C90))*12+MONTH(Paychecks!$A$6)-MONTH($C90))&lt;0,0,INT((((YEAR(Paychecks!$A$6)-YEAR($C90))*12+MONTH(Paychecks!$A$6)-MONTH($C90))-1)/(($D90="Monthly")+3*($D90="Quarterly")+12*($D90="Yearly")))+1+(MOD(((YEAR(Paychecks!$A$6)-YEAR($C90))*12+MONTH(Paychecks!$A$6)-MONTH($C90)),(($D90="Monthly")+3*($D90="Quarterly")+12*($D90="Yearly")))=0)*(EDATE($C90,((YEAR(Paychecks!$A$6)-YEAR($C90))*12+MONTH(Paychecks!$A$6)-MONTH($C90)))&lt;Paychecks!$A$6)),($C90&gt;=Paychecks!$A$6)*($C90&lt;=Paychecks!$B$6))))</f>
      </c>
      <c r="P90" s="14">
        <f>IF(OR($A90="",$C90=""),0,IF((7*($D90="Weekly")+14*($D90="Every 2 weeks"))&gt;0,MAX(0,-INT(($C90-(Paychecks!$B$7+1))/(7*($D90="Weekly")+14*($D90="Every 2 weeks")))-MAX(0,-INT(($C90-Paychecks!$A$7)/(7*($D90="Weekly")+14*($D90="Every 2 weeks"))))),IF((($D90="Monthly")+3*($D90="Quarterly")+12*($D90="Yearly"))&gt;0,IF(((YEAR((Paychecks!$B$7+1))-YEAR($C90))*12+MONTH((Paychecks!$B$7+1))-MONTH($C90))&lt;0,0,INT((((YEAR((Paychecks!$B$7+1))-YEAR($C90))*12+MONTH((Paychecks!$B$7+1))-MONTH($C90))-1)/(($D90="Monthly")+3*($D90="Quarterly")+12*($D90="Yearly")))+1+(MOD(((YEAR((Paychecks!$B$7+1))-YEAR($C90))*12+MONTH((Paychecks!$B$7+1))-MONTH($C90)),(($D90="Monthly")+3*($D90="Quarterly")+12*($D90="Yearly")))=0)*(EDATE($C90,((YEAR((Paychecks!$B$7+1))-YEAR($C90))*12+MONTH((Paychecks!$B$7+1))-MONTH($C90)))&lt;(Paychecks!$B$7+1)))-IF(((YEAR(Paychecks!$A$7)-YEAR($C90))*12+MONTH(Paychecks!$A$7)-MONTH($C90))&lt;0,0,INT((((YEAR(Paychecks!$A$7)-YEAR($C90))*12+MONTH(Paychecks!$A$7)-MONTH($C90))-1)/(($D90="Monthly")+3*($D90="Quarterly")+12*($D90="Yearly")))+1+(MOD(((YEAR(Paychecks!$A$7)-YEAR($C90))*12+MONTH(Paychecks!$A$7)-MONTH($C90)),(($D90="Monthly")+3*($D90="Quarterly")+12*($D90="Yearly")))=0)*(EDATE($C90,((YEAR(Paychecks!$A$7)-YEAR($C90))*12+MONTH(Paychecks!$A$7)-MONTH($C90)))&lt;Paychecks!$A$7)),($C90&gt;=Paychecks!$A$7)*($C90&lt;=Paychecks!$B$7))))</f>
      </c>
      <c r="Q90" s="14">
        <f>IF(OR($A90="",$C90=""),0,IF((7*($D90="Weekly")+14*($D90="Every 2 weeks"))&gt;0,MAX(0,-INT(($C90-(Paychecks!$B$8+1))/(7*($D90="Weekly")+14*($D90="Every 2 weeks")))-MAX(0,-INT(($C90-Paychecks!$A$8)/(7*($D90="Weekly")+14*($D90="Every 2 weeks"))))),IF((($D90="Monthly")+3*($D90="Quarterly")+12*($D90="Yearly"))&gt;0,IF(((YEAR((Paychecks!$B$8+1))-YEAR($C90))*12+MONTH((Paychecks!$B$8+1))-MONTH($C90))&lt;0,0,INT((((YEAR((Paychecks!$B$8+1))-YEAR($C90))*12+MONTH((Paychecks!$B$8+1))-MONTH($C90))-1)/(($D90="Monthly")+3*($D90="Quarterly")+12*($D90="Yearly")))+1+(MOD(((YEAR((Paychecks!$B$8+1))-YEAR($C90))*12+MONTH((Paychecks!$B$8+1))-MONTH($C90)),(($D90="Monthly")+3*($D90="Quarterly")+12*($D90="Yearly")))=0)*(EDATE($C90,((YEAR((Paychecks!$B$8+1))-YEAR($C90))*12+MONTH((Paychecks!$B$8+1))-MONTH($C90)))&lt;(Paychecks!$B$8+1)))-IF(((YEAR(Paychecks!$A$8)-YEAR($C90))*12+MONTH(Paychecks!$A$8)-MONTH($C90))&lt;0,0,INT((((YEAR(Paychecks!$A$8)-YEAR($C90))*12+MONTH(Paychecks!$A$8)-MONTH($C90))-1)/(($D90="Monthly")+3*($D90="Quarterly")+12*($D90="Yearly")))+1+(MOD(((YEAR(Paychecks!$A$8)-YEAR($C90))*12+MONTH(Paychecks!$A$8)-MONTH($C90)),(($D90="Monthly")+3*($D90="Quarterly")+12*($D90="Yearly")))=0)*(EDATE($C90,((YEAR(Paychecks!$A$8)-YEAR($C90))*12+MONTH(Paychecks!$A$8)-MONTH($C90)))&lt;Paychecks!$A$8)),($C90&gt;=Paychecks!$A$8)*($C90&lt;=Paychecks!$B$8))))</f>
      </c>
      <c r="R90" s="14">
        <f>IF(OR($A90="",$C90=""),0,IF((7*($D90="Weekly")+14*($D90="Every 2 weeks"))&gt;0,MAX(0,-INT(($C90-(Paychecks!$B$9+1))/(7*($D90="Weekly")+14*($D90="Every 2 weeks")))-MAX(0,-INT(($C90-Paychecks!$A$9)/(7*($D90="Weekly")+14*($D90="Every 2 weeks"))))),IF((($D90="Monthly")+3*($D90="Quarterly")+12*($D90="Yearly"))&gt;0,IF(((YEAR((Paychecks!$B$9+1))-YEAR($C90))*12+MONTH((Paychecks!$B$9+1))-MONTH($C90))&lt;0,0,INT((((YEAR((Paychecks!$B$9+1))-YEAR($C90))*12+MONTH((Paychecks!$B$9+1))-MONTH($C90))-1)/(($D90="Monthly")+3*($D90="Quarterly")+12*($D90="Yearly")))+1+(MOD(((YEAR((Paychecks!$B$9+1))-YEAR($C90))*12+MONTH((Paychecks!$B$9+1))-MONTH($C90)),(($D90="Monthly")+3*($D90="Quarterly")+12*($D90="Yearly")))=0)*(EDATE($C90,((YEAR((Paychecks!$B$9+1))-YEAR($C90))*12+MONTH((Paychecks!$B$9+1))-MONTH($C90)))&lt;(Paychecks!$B$9+1)))-IF(((YEAR(Paychecks!$A$9)-YEAR($C90))*12+MONTH(Paychecks!$A$9)-MONTH($C90))&lt;0,0,INT((((YEAR(Paychecks!$A$9)-YEAR($C90))*12+MONTH(Paychecks!$A$9)-MONTH($C90))-1)/(($D90="Monthly")+3*($D90="Quarterly")+12*($D90="Yearly")))+1+(MOD(((YEAR(Paychecks!$A$9)-YEAR($C90))*12+MONTH(Paychecks!$A$9)-MONTH($C90)),(($D90="Monthly")+3*($D90="Quarterly")+12*($D90="Yearly")))=0)*(EDATE($C90,((YEAR(Paychecks!$A$9)-YEAR($C90))*12+MONTH(Paychecks!$A$9)-MONTH($C90)))&lt;Paychecks!$A$9)),($C90&gt;=Paychecks!$A$9)*($C90&lt;=Paychecks!$B$9))))</f>
      </c>
    </row>
    <row r="91" spans="1:18" x14ac:dyDescent="0.25">
      <c r="A91" s="2"/>
      <c r="B91" s="11"/>
      <c r="C91" s="9"/>
      <c r="D91" s="2"/>
      <c r="E91" s="2"/>
      <c r="F91" s="2"/>
      <c r="G91" s="2">
        <f>IF(A91="","",IF(F91="Yes","Paid",IF(C91&lt;TODAY(),"Overdue",IF(C91-TODAY()&lt;=HeadsUp,"Due soon",IF(E91="Yes","Autopay","Upcoming")))))</f>
      </c>
      <c r="H91" s="2">
        <f>IF(OR(A91="",F91="Yes"),"",C91-TODAY())</f>
      </c>
      <c r="I91" s="9">
        <f>IF(OR(A91="",C91=""),"",IF(OR(C91&lt;Paychecks!$A$2,C91&gt;Paychecks!$B$9),"",INDEX(Paychecks!$A$2:$A$9,MATCH(C91,Paychecks!$A$2:$A$9,1))))</f>
      </c>
      <c r="J91" s="2"/>
      <c r="K91" s="14">
        <f>IF(OR($A91="",$C91=""),0,IF((7*($D91="Weekly")+14*($D91="Every 2 weeks"))&gt;0,MAX(0,-INT(($C91-(Paychecks!$B$2+1))/(7*($D91="Weekly")+14*($D91="Every 2 weeks")))-MAX(0,-INT(($C91-Paychecks!$A$2)/(7*($D91="Weekly")+14*($D91="Every 2 weeks"))))),IF((($D91="Monthly")+3*($D91="Quarterly")+12*($D91="Yearly"))&gt;0,IF(((YEAR((Paychecks!$B$2+1))-YEAR($C91))*12+MONTH((Paychecks!$B$2+1))-MONTH($C91))&lt;0,0,INT((((YEAR((Paychecks!$B$2+1))-YEAR($C91))*12+MONTH((Paychecks!$B$2+1))-MONTH($C91))-1)/(($D91="Monthly")+3*($D91="Quarterly")+12*($D91="Yearly")))+1+(MOD(((YEAR((Paychecks!$B$2+1))-YEAR($C91))*12+MONTH((Paychecks!$B$2+1))-MONTH($C91)),(($D91="Monthly")+3*($D91="Quarterly")+12*($D91="Yearly")))=0)*(EDATE($C91,((YEAR((Paychecks!$B$2+1))-YEAR($C91))*12+MONTH((Paychecks!$B$2+1))-MONTH($C91)))&lt;(Paychecks!$B$2+1)))-IF(((YEAR(Paychecks!$A$2)-YEAR($C91))*12+MONTH(Paychecks!$A$2)-MONTH($C91))&lt;0,0,INT((((YEAR(Paychecks!$A$2)-YEAR($C91))*12+MONTH(Paychecks!$A$2)-MONTH($C91))-1)/(($D91="Monthly")+3*($D91="Quarterly")+12*($D91="Yearly")))+1+(MOD(((YEAR(Paychecks!$A$2)-YEAR($C91))*12+MONTH(Paychecks!$A$2)-MONTH($C91)),(($D91="Monthly")+3*($D91="Quarterly")+12*($D91="Yearly")))=0)*(EDATE($C91,((YEAR(Paychecks!$A$2)-YEAR($C91))*12+MONTH(Paychecks!$A$2)-MONTH($C91)))&lt;Paychecks!$A$2)),($C91&gt;=Paychecks!$A$2)*($C91&lt;=Paychecks!$B$2))))</f>
      </c>
      <c r="L91" s="14">
        <f>IF(OR($A91="",$C91=""),0,IF((7*($D91="Weekly")+14*($D91="Every 2 weeks"))&gt;0,MAX(0,-INT(($C91-(Paychecks!$B$3+1))/(7*($D91="Weekly")+14*($D91="Every 2 weeks")))-MAX(0,-INT(($C91-Paychecks!$A$3)/(7*($D91="Weekly")+14*($D91="Every 2 weeks"))))),IF((($D91="Monthly")+3*($D91="Quarterly")+12*($D91="Yearly"))&gt;0,IF(((YEAR((Paychecks!$B$3+1))-YEAR($C91))*12+MONTH((Paychecks!$B$3+1))-MONTH($C91))&lt;0,0,INT((((YEAR((Paychecks!$B$3+1))-YEAR($C91))*12+MONTH((Paychecks!$B$3+1))-MONTH($C91))-1)/(($D91="Monthly")+3*($D91="Quarterly")+12*($D91="Yearly")))+1+(MOD(((YEAR((Paychecks!$B$3+1))-YEAR($C91))*12+MONTH((Paychecks!$B$3+1))-MONTH($C91)),(($D91="Monthly")+3*($D91="Quarterly")+12*($D91="Yearly")))=0)*(EDATE($C91,((YEAR((Paychecks!$B$3+1))-YEAR($C91))*12+MONTH((Paychecks!$B$3+1))-MONTH($C91)))&lt;(Paychecks!$B$3+1)))-IF(((YEAR(Paychecks!$A$3)-YEAR($C91))*12+MONTH(Paychecks!$A$3)-MONTH($C91))&lt;0,0,INT((((YEAR(Paychecks!$A$3)-YEAR($C91))*12+MONTH(Paychecks!$A$3)-MONTH($C91))-1)/(($D91="Monthly")+3*($D91="Quarterly")+12*($D91="Yearly")))+1+(MOD(((YEAR(Paychecks!$A$3)-YEAR($C91))*12+MONTH(Paychecks!$A$3)-MONTH($C91)),(($D91="Monthly")+3*($D91="Quarterly")+12*($D91="Yearly")))=0)*(EDATE($C91,((YEAR(Paychecks!$A$3)-YEAR($C91))*12+MONTH(Paychecks!$A$3)-MONTH($C91)))&lt;Paychecks!$A$3)),($C91&gt;=Paychecks!$A$3)*($C91&lt;=Paychecks!$B$3))))</f>
      </c>
      <c r="M91" s="14">
        <f>IF(OR($A91="",$C91=""),0,IF((7*($D91="Weekly")+14*($D91="Every 2 weeks"))&gt;0,MAX(0,-INT(($C91-(Paychecks!$B$4+1))/(7*($D91="Weekly")+14*($D91="Every 2 weeks")))-MAX(0,-INT(($C91-Paychecks!$A$4)/(7*($D91="Weekly")+14*($D91="Every 2 weeks"))))),IF((($D91="Monthly")+3*($D91="Quarterly")+12*($D91="Yearly"))&gt;0,IF(((YEAR((Paychecks!$B$4+1))-YEAR($C91))*12+MONTH((Paychecks!$B$4+1))-MONTH($C91))&lt;0,0,INT((((YEAR((Paychecks!$B$4+1))-YEAR($C91))*12+MONTH((Paychecks!$B$4+1))-MONTH($C91))-1)/(($D91="Monthly")+3*($D91="Quarterly")+12*($D91="Yearly")))+1+(MOD(((YEAR((Paychecks!$B$4+1))-YEAR($C91))*12+MONTH((Paychecks!$B$4+1))-MONTH($C91)),(($D91="Monthly")+3*($D91="Quarterly")+12*($D91="Yearly")))=0)*(EDATE($C91,((YEAR((Paychecks!$B$4+1))-YEAR($C91))*12+MONTH((Paychecks!$B$4+1))-MONTH($C91)))&lt;(Paychecks!$B$4+1)))-IF(((YEAR(Paychecks!$A$4)-YEAR($C91))*12+MONTH(Paychecks!$A$4)-MONTH($C91))&lt;0,0,INT((((YEAR(Paychecks!$A$4)-YEAR($C91))*12+MONTH(Paychecks!$A$4)-MONTH($C91))-1)/(($D91="Monthly")+3*($D91="Quarterly")+12*($D91="Yearly")))+1+(MOD(((YEAR(Paychecks!$A$4)-YEAR($C91))*12+MONTH(Paychecks!$A$4)-MONTH($C91)),(($D91="Monthly")+3*($D91="Quarterly")+12*($D91="Yearly")))=0)*(EDATE($C91,((YEAR(Paychecks!$A$4)-YEAR($C91))*12+MONTH(Paychecks!$A$4)-MONTH($C91)))&lt;Paychecks!$A$4)),($C91&gt;=Paychecks!$A$4)*($C91&lt;=Paychecks!$B$4))))</f>
      </c>
      <c r="N91" s="14">
        <f>IF(OR($A91="",$C91=""),0,IF((7*($D91="Weekly")+14*($D91="Every 2 weeks"))&gt;0,MAX(0,-INT(($C91-(Paychecks!$B$5+1))/(7*($D91="Weekly")+14*($D91="Every 2 weeks")))-MAX(0,-INT(($C91-Paychecks!$A$5)/(7*($D91="Weekly")+14*($D91="Every 2 weeks"))))),IF((($D91="Monthly")+3*($D91="Quarterly")+12*($D91="Yearly"))&gt;0,IF(((YEAR((Paychecks!$B$5+1))-YEAR($C91))*12+MONTH((Paychecks!$B$5+1))-MONTH($C91))&lt;0,0,INT((((YEAR((Paychecks!$B$5+1))-YEAR($C91))*12+MONTH((Paychecks!$B$5+1))-MONTH($C91))-1)/(($D91="Monthly")+3*($D91="Quarterly")+12*($D91="Yearly")))+1+(MOD(((YEAR((Paychecks!$B$5+1))-YEAR($C91))*12+MONTH((Paychecks!$B$5+1))-MONTH($C91)),(($D91="Monthly")+3*($D91="Quarterly")+12*($D91="Yearly")))=0)*(EDATE($C91,((YEAR((Paychecks!$B$5+1))-YEAR($C91))*12+MONTH((Paychecks!$B$5+1))-MONTH($C91)))&lt;(Paychecks!$B$5+1)))-IF(((YEAR(Paychecks!$A$5)-YEAR($C91))*12+MONTH(Paychecks!$A$5)-MONTH($C91))&lt;0,0,INT((((YEAR(Paychecks!$A$5)-YEAR($C91))*12+MONTH(Paychecks!$A$5)-MONTH($C91))-1)/(($D91="Monthly")+3*($D91="Quarterly")+12*($D91="Yearly")))+1+(MOD(((YEAR(Paychecks!$A$5)-YEAR($C91))*12+MONTH(Paychecks!$A$5)-MONTH($C91)),(($D91="Monthly")+3*($D91="Quarterly")+12*($D91="Yearly")))=0)*(EDATE($C91,((YEAR(Paychecks!$A$5)-YEAR($C91))*12+MONTH(Paychecks!$A$5)-MONTH($C91)))&lt;Paychecks!$A$5)),($C91&gt;=Paychecks!$A$5)*($C91&lt;=Paychecks!$B$5))))</f>
      </c>
      <c r="O91" s="14">
        <f>IF(OR($A91="",$C91=""),0,IF((7*($D91="Weekly")+14*($D91="Every 2 weeks"))&gt;0,MAX(0,-INT(($C91-(Paychecks!$B$6+1))/(7*($D91="Weekly")+14*($D91="Every 2 weeks")))-MAX(0,-INT(($C91-Paychecks!$A$6)/(7*($D91="Weekly")+14*($D91="Every 2 weeks"))))),IF((($D91="Monthly")+3*($D91="Quarterly")+12*($D91="Yearly"))&gt;0,IF(((YEAR((Paychecks!$B$6+1))-YEAR($C91))*12+MONTH((Paychecks!$B$6+1))-MONTH($C91))&lt;0,0,INT((((YEAR((Paychecks!$B$6+1))-YEAR($C91))*12+MONTH((Paychecks!$B$6+1))-MONTH($C91))-1)/(($D91="Monthly")+3*($D91="Quarterly")+12*($D91="Yearly")))+1+(MOD(((YEAR((Paychecks!$B$6+1))-YEAR($C91))*12+MONTH((Paychecks!$B$6+1))-MONTH($C91)),(($D91="Monthly")+3*($D91="Quarterly")+12*($D91="Yearly")))=0)*(EDATE($C91,((YEAR((Paychecks!$B$6+1))-YEAR($C91))*12+MONTH((Paychecks!$B$6+1))-MONTH($C91)))&lt;(Paychecks!$B$6+1)))-IF(((YEAR(Paychecks!$A$6)-YEAR($C91))*12+MONTH(Paychecks!$A$6)-MONTH($C91))&lt;0,0,INT((((YEAR(Paychecks!$A$6)-YEAR($C91))*12+MONTH(Paychecks!$A$6)-MONTH($C91))-1)/(($D91="Monthly")+3*($D91="Quarterly")+12*($D91="Yearly")))+1+(MOD(((YEAR(Paychecks!$A$6)-YEAR($C91))*12+MONTH(Paychecks!$A$6)-MONTH($C91)),(($D91="Monthly")+3*($D91="Quarterly")+12*($D91="Yearly")))=0)*(EDATE($C91,((YEAR(Paychecks!$A$6)-YEAR($C91))*12+MONTH(Paychecks!$A$6)-MONTH($C91)))&lt;Paychecks!$A$6)),($C91&gt;=Paychecks!$A$6)*($C91&lt;=Paychecks!$B$6))))</f>
      </c>
      <c r="P91" s="14">
        <f>IF(OR($A91="",$C91=""),0,IF((7*($D91="Weekly")+14*($D91="Every 2 weeks"))&gt;0,MAX(0,-INT(($C91-(Paychecks!$B$7+1))/(7*($D91="Weekly")+14*($D91="Every 2 weeks")))-MAX(0,-INT(($C91-Paychecks!$A$7)/(7*($D91="Weekly")+14*($D91="Every 2 weeks"))))),IF((($D91="Monthly")+3*($D91="Quarterly")+12*($D91="Yearly"))&gt;0,IF(((YEAR((Paychecks!$B$7+1))-YEAR($C91))*12+MONTH((Paychecks!$B$7+1))-MONTH($C91))&lt;0,0,INT((((YEAR((Paychecks!$B$7+1))-YEAR($C91))*12+MONTH((Paychecks!$B$7+1))-MONTH($C91))-1)/(($D91="Monthly")+3*($D91="Quarterly")+12*($D91="Yearly")))+1+(MOD(((YEAR((Paychecks!$B$7+1))-YEAR($C91))*12+MONTH((Paychecks!$B$7+1))-MONTH($C91)),(($D91="Monthly")+3*($D91="Quarterly")+12*($D91="Yearly")))=0)*(EDATE($C91,((YEAR((Paychecks!$B$7+1))-YEAR($C91))*12+MONTH((Paychecks!$B$7+1))-MONTH($C91)))&lt;(Paychecks!$B$7+1)))-IF(((YEAR(Paychecks!$A$7)-YEAR($C91))*12+MONTH(Paychecks!$A$7)-MONTH($C91))&lt;0,0,INT((((YEAR(Paychecks!$A$7)-YEAR($C91))*12+MONTH(Paychecks!$A$7)-MONTH($C91))-1)/(($D91="Monthly")+3*($D91="Quarterly")+12*($D91="Yearly")))+1+(MOD(((YEAR(Paychecks!$A$7)-YEAR($C91))*12+MONTH(Paychecks!$A$7)-MONTH($C91)),(($D91="Monthly")+3*($D91="Quarterly")+12*($D91="Yearly")))=0)*(EDATE($C91,((YEAR(Paychecks!$A$7)-YEAR($C91))*12+MONTH(Paychecks!$A$7)-MONTH($C91)))&lt;Paychecks!$A$7)),($C91&gt;=Paychecks!$A$7)*($C91&lt;=Paychecks!$B$7))))</f>
      </c>
      <c r="Q91" s="14">
        <f>IF(OR($A91="",$C91=""),0,IF((7*($D91="Weekly")+14*($D91="Every 2 weeks"))&gt;0,MAX(0,-INT(($C91-(Paychecks!$B$8+1))/(7*($D91="Weekly")+14*($D91="Every 2 weeks")))-MAX(0,-INT(($C91-Paychecks!$A$8)/(7*($D91="Weekly")+14*($D91="Every 2 weeks"))))),IF((($D91="Monthly")+3*($D91="Quarterly")+12*($D91="Yearly"))&gt;0,IF(((YEAR((Paychecks!$B$8+1))-YEAR($C91))*12+MONTH((Paychecks!$B$8+1))-MONTH($C91))&lt;0,0,INT((((YEAR((Paychecks!$B$8+1))-YEAR($C91))*12+MONTH((Paychecks!$B$8+1))-MONTH($C91))-1)/(($D91="Monthly")+3*($D91="Quarterly")+12*($D91="Yearly")))+1+(MOD(((YEAR((Paychecks!$B$8+1))-YEAR($C91))*12+MONTH((Paychecks!$B$8+1))-MONTH($C91)),(($D91="Monthly")+3*($D91="Quarterly")+12*($D91="Yearly")))=0)*(EDATE($C91,((YEAR((Paychecks!$B$8+1))-YEAR($C91))*12+MONTH((Paychecks!$B$8+1))-MONTH($C91)))&lt;(Paychecks!$B$8+1)))-IF(((YEAR(Paychecks!$A$8)-YEAR($C91))*12+MONTH(Paychecks!$A$8)-MONTH($C91))&lt;0,0,INT((((YEAR(Paychecks!$A$8)-YEAR($C91))*12+MONTH(Paychecks!$A$8)-MONTH($C91))-1)/(($D91="Monthly")+3*($D91="Quarterly")+12*($D91="Yearly")))+1+(MOD(((YEAR(Paychecks!$A$8)-YEAR($C91))*12+MONTH(Paychecks!$A$8)-MONTH($C91)),(($D91="Monthly")+3*($D91="Quarterly")+12*($D91="Yearly")))=0)*(EDATE($C91,((YEAR(Paychecks!$A$8)-YEAR($C91))*12+MONTH(Paychecks!$A$8)-MONTH($C91)))&lt;Paychecks!$A$8)),($C91&gt;=Paychecks!$A$8)*($C91&lt;=Paychecks!$B$8))))</f>
      </c>
      <c r="R91" s="14">
        <f>IF(OR($A91="",$C91=""),0,IF((7*($D91="Weekly")+14*($D91="Every 2 weeks"))&gt;0,MAX(0,-INT(($C91-(Paychecks!$B$9+1))/(7*($D91="Weekly")+14*($D91="Every 2 weeks")))-MAX(0,-INT(($C91-Paychecks!$A$9)/(7*($D91="Weekly")+14*($D91="Every 2 weeks"))))),IF((($D91="Monthly")+3*($D91="Quarterly")+12*($D91="Yearly"))&gt;0,IF(((YEAR((Paychecks!$B$9+1))-YEAR($C91))*12+MONTH((Paychecks!$B$9+1))-MONTH($C91))&lt;0,0,INT((((YEAR((Paychecks!$B$9+1))-YEAR($C91))*12+MONTH((Paychecks!$B$9+1))-MONTH($C91))-1)/(($D91="Monthly")+3*($D91="Quarterly")+12*($D91="Yearly")))+1+(MOD(((YEAR((Paychecks!$B$9+1))-YEAR($C91))*12+MONTH((Paychecks!$B$9+1))-MONTH($C91)),(($D91="Monthly")+3*($D91="Quarterly")+12*($D91="Yearly")))=0)*(EDATE($C91,((YEAR((Paychecks!$B$9+1))-YEAR($C91))*12+MONTH((Paychecks!$B$9+1))-MONTH($C91)))&lt;(Paychecks!$B$9+1)))-IF(((YEAR(Paychecks!$A$9)-YEAR($C91))*12+MONTH(Paychecks!$A$9)-MONTH($C91))&lt;0,0,INT((((YEAR(Paychecks!$A$9)-YEAR($C91))*12+MONTH(Paychecks!$A$9)-MONTH($C91))-1)/(($D91="Monthly")+3*($D91="Quarterly")+12*($D91="Yearly")))+1+(MOD(((YEAR(Paychecks!$A$9)-YEAR($C91))*12+MONTH(Paychecks!$A$9)-MONTH($C91)),(($D91="Monthly")+3*($D91="Quarterly")+12*($D91="Yearly")))=0)*(EDATE($C91,((YEAR(Paychecks!$A$9)-YEAR($C91))*12+MONTH(Paychecks!$A$9)-MONTH($C91)))&lt;Paychecks!$A$9)),($C91&gt;=Paychecks!$A$9)*($C91&lt;=Paychecks!$B$9))))</f>
      </c>
    </row>
    <row r="92" spans="1:18" x14ac:dyDescent="0.25">
      <c r="A92" s="2"/>
      <c r="B92" s="11"/>
      <c r="C92" s="9"/>
      <c r="D92" s="2"/>
      <c r="E92" s="2"/>
      <c r="F92" s="2"/>
      <c r="G92" s="2">
        <f>IF(A92="","",IF(F92="Yes","Paid",IF(C92&lt;TODAY(),"Overdue",IF(C92-TODAY()&lt;=HeadsUp,"Due soon",IF(E92="Yes","Autopay","Upcoming")))))</f>
      </c>
      <c r="H92" s="2">
        <f>IF(OR(A92="",F92="Yes"),"",C92-TODAY())</f>
      </c>
      <c r="I92" s="9">
        <f>IF(OR(A92="",C92=""),"",IF(OR(C92&lt;Paychecks!$A$2,C92&gt;Paychecks!$B$9),"",INDEX(Paychecks!$A$2:$A$9,MATCH(C92,Paychecks!$A$2:$A$9,1))))</f>
      </c>
      <c r="J92" s="2"/>
      <c r="K92" s="14">
        <f>IF(OR($A92="",$C92=""),0,IF((7*($D92="Weekly")+14*($D92="Every 2 weeks"))&gt;0,MAX(0,-INT(($C92-(Paychecks!$B$2+1))/(7*($D92="Weekly")+14*($D92="Every 2 weeks")))-MAX(0,-INT(($C92-Paychecks!$A$2)/(7*($D92="Weekly")+14*($D92="Every 2 weeks"))))),IF((($D92="Monthly")+3*($D92="Quarterly")+12*($D92="Yearly"))&gt;0,IF(((YEAR((Paychecks!$B$2+1))-YEAR($C92))*12+MONTH((Paychecks!$B$2+1))-MONTH($C92))&lt;0,0,INT((((YEAR((Paychecks!$B$2+1))-YEAR($C92))*12+MONTH((Paychecks!$B$2+1))-MONTH($C92))-1)/(($D92="Monthly")+3*($D92="Quarterly")+12*($D92="Yearly")))+1+(MOD(((YEAR((Paychecks!$B$2+1))-YEAR($C92))*12+MONTH((Paychecks!$B$2+1))-MONTH($C92)),(($D92="Monthly")+3*($D92="Quarterly")+12*($D92="Yearly")))=0)*(EDATE($C92,((YEAR((Paychecks!$B$2+1))-YEAR($C92))*12+MONTH((Paychecks!$B$2+1))-MONTH($C92)))&lt;(Paychecks!$B$2+1)))-IF(((YEAR(Paychecks!$A$2)-YEAR($C92))*12+MONTH(Paychecks!$A$2)-MONTH($C92))&lt;0,0,INT((((YEAR(Paychecks!$A$2)-YEAR($C92))*12+MONTH(Paychecks!$A$2)-MONTH($C92))-1)/(($D92="Monthly")+3*($D92="Quarterly")+12*($D92="Yearly")))+1+(MOD(((YEAR(Paychecks!$A$2)-YEAR($C92))*12+MONTH(Paychecks!$A$2)-MONTH($C92)),(($D92="Monthly")+3*($D92="Quarterly")+12*($D92="Yearly")))=0)*(EDATE($C92,((YEAR(Paychecks!$A$2)-YEAR($C92))*12+MONTH(Paychecks!$A$2)-MONTH($C92)))&lt;Paychecks!$A$2)),($C92&gt;=Paychecks!$A$2)*($C92&lt;=Paychecks!$B$2))))</f>
      </c>
      <c r="L92" s="14">
        <f>IF(OR($A92="",$C92=""),0,IF((7*($D92="Weekly")+14*($D92="Every 2 weeks"))&gt;0,MAX(0,-INT(($C92-(Paychecks!$B$3+1))/(7*($D92="Weekly")+14*($D92="Every 2 weeks")))-MAX(0,-INT(($C92-Paychecks!$A$3)/(7*($D92="Weekly")+14*($D92="Every 2 weeks"))))),IF((($D92="Monthly")+3*($D92="Quarterly")+12*($D92="Yearly"))&gt;0,IF(((YEAR((Paychecks!$B$3+1))-YEAR($C92))*12+MONTH((Paychecks!$B$3+1))-MONTH($C92))&lt;0,0,INT((((YEAR((Paychecks!$B$3+1))-YEAR($C92))*12+MONTH((Paychecks!$B$3+1))-MONTH($C92))-1)/(($D92="Monthly")+3*($D92="Quarterly")+12*($D92="Yearly")))+1+(MOD(((YEAR((Paychecks!$B$3+1))-YEAR($C92))*12+MONTH((Paychecks!$B$3+1))-MONTH($C92)),(($D92="Monthly")+3*($D92="Quarterly")+12*($D92="Yearly")))=0)*(EDATE($C92,((YEAR((Paychecks!$B$3+1))-YEAR($C92))*12+MONTH((Paychecks!$B$3+1))-MONTH($C92)))&lt;(Paychecks!$B$3+1)))-IF(((YEAR(Paychecks!$A$3)-YEAR($C92))*12+MONTH(Paychecks!$A$3)-MONTH($C92))&lt;0,0,INT((((YEAR(Paychecks!$A$3)-YEAR($C92))*12+MONTH(Paychecks!$A$3)-MONTH($C92))-1)/(($D92="Monthly")+3*($D92="Quarterly")+12*($D92="Yearly")))+1+(MOD(((YEAR(Paychecks!$A$3)-YEAR($C92))*12+MONTH(Paychecks!$A$3)-MONTH($C92)),(($D92="Monthly")+3*($D92="Quarterly")+12*($D92="Yearly")))=0)*(EDATE($C92,((YEAR(Paychecks!$A$3)-YEAR($C92))*12+MONTH(Paychecks!$A$3)-MONTH($C92)))&lt;Paychecks!$A$3)),($C92&gt;=Paychecks!$A$3)*($C92&lt;=Paychecks!$B$3))))</f>
      </c>
      <c r="M92" s="14">
        <f>IF(OR($A92="",$C92=""),0,IF((7*($D92="Weekly")+14*($D92="Every 2 weeks"))&gt;0,MAX(0,-INT(($C92-(Paychecks!$B$4+1))/(7*($D92="Weekly")+14*($D92="Every 2 weeks")))-MAX(0,-INT(($C92-Paychecks!$A$4)/(7*($D92="Weekly")+14*($D92="Every 2 weeks"))))),IF((($D92="Monthly")+3*($D92="Quarterly")+12*($D92="Yearly"))&gt;0,IF(((YEAR((Paychecks!$B$4+1))-YEAR($C92))*12+MONTH((Paychecks!$B$4+1))-MONTH($C92))&lt;0,0,INT((((YEAR((Paychecks!$B$4+1))-YEAR($C92))*12+MONTH((Paychecks!$B$4+1))-MONTH($C92))-1)/(($D92="Monthly")+3*($D92="Quarterly")+12*($D92="Yearly")))+1+(MOD(((YEAR((Paychecks!$B$4+1))-YEAR($C92))*12+MONTH((Paychecks!$B$4+1))-MONTH($C92)),(($D92="Monthly")+3*($D92="Quarterly")+12*($D92="Yearly")))=0)*(EDATE($C92,((YEAR((Paychecks!$B$4+1))-YEAR($C92))*12+MONTH((Paychecks!$B$4+1))-MONTH($C92)))&lt;(Paychecks!$B$4+1)))-IF(((YEAR(Paychecks!$A$4)-YEAR($C92))*12+MONTH(Paychecks!$A$4)-MONTH($C92))&lt;0,0,INT((((YEAR(Paychecks!$A$4)-YEAR($C92))*12+MONTH(Paychecks!$A$4)-MONTH($C92))-1)/(($D92="Monthly")+3*($D92="Quarterly")+12*($D92="Yearly")))+1+(MOD(((YEAR(Paychecks!$A$4)-YEAR($C92))*12+MONTH(Paychecks!$A$4)-MONTH($C92)),(($D92="Monthly")+3*($D92="Quarterly")+12*($D92="Yearly")))=0)*(EDATE($C92,((YEAR(Paychecks!$A$4)-YEAR($C92))*12+MONTH(Paychecks!$A$4)-MONTH($C92)))&lt;Paychecks!$A$4)),($C92&gt;=Paychecks!$A$4)*($C92&lt;=Paychecks!$B$4))))</f>
      </c>
      <c r="N92" s="14">
        <f>IF(OR($A92="",$C92=""),0,IF((7*($D92="Weekly")+14*($D92="Every 2 weeks"))&gt;0,MAX(0,-INT(($C92-(Paychecks!$B$5+1))/(7*($D92="Weekly")+14*($D92="Every 2 weeks")))-MAX(0,-INT(($C92-Paychecks!$A$5)/(7*($D92="Weekly")+14*($D92="Every 2 weeks"))))),IF((($D92="Monthly")+3*($D92="Quarterly")+12*($D92="Yearly"))&gt;0,IF(((YEAR((Paychecks!$B$5+1))-YEAR($C92))*12+MONTH((Paychecks!$B$5+1))-MONTH($C92))&lt;0,0,INT((((YEAR((Paychecks!$B$5+1))-YEAR($C92))*12+MONTH((Paychecks!$B$5+1))-MONTH($C92))-1)/(($D92="Monthly")+3*($D92="Quarterly")+12*($D92="Yearly")))+1+(MOD(((YEAR((Paychecks!$B$5+1))-YEAR($C92))*12+MONTH((Paychecks!$B$5+1))-MONTH($C92)),(($D92="Monthly")+3*($D92="Quarterly")+12*($D92="Yearly")))=0)*(EDATE($C92,((YEAR((Paychecks!$B$5+1))-YEAR($C92))*12+MONTH((Paychecks!$B$5+1))-MONTH($C92)))&lt;(Paychecks!$B$5+1)))-IF(((YEAR(Paychecks!$A$5)-YEAR($C92))*12+MONTH(Paychecks!$A$5)-MONTH($C92))&lt;0,0,INT((((YEAR(Paychecks!$A$5)-YEAR($C92))*12+MONTH(Paychecks!$A$5)-MONTH($C92))-1)/(($D92="Monthly")+3*($D92="Quarterly")+12*($D92="Yearly")))+1+(MOD(((YEAR(Paychecks!$A$5)-YEAR($C92))*12+MONTH(Paychecks!$A$5)-MONTH($C92)),(($D92="Monthly")+3*($D92="Quarterly")+12*($D92="Yearly")))=0)*(EDATE($C92,((YEAR(Paychecks!$A$5)-YEAR($C92))*12+MONTH(Paychecks!$A$5)-MONTH($C92)))&lt;Paychecks!$A$5)),($C92&gt;=Paychecks!$A$5)*($C92&lt;=Paychecks!$B$5))))</f>
      </c>
      <c r="O92" s="14">
        <f>IF(OR($A92="",$C92=""),0,IF((7*($D92="Weekly")+14*($D92="Every 2 weeks"))&gt;0,MAX(0,-INT(($C92-(Paychecks!$B$6+1))/(7*($D92="Weekly")+14*($D92="Every 2 weeks")))-MAX(0,-INT(($C92-Paychecks!$A$6)/(7*($D92="Weekly")+14*($D92="Every 2 weeks"))))),IF((($D92="Monthly")+3*($D92="Quarterly")+12*($D92="Yearly"))&gt;0,IF(((YEAR((Paychecks!$B$6+1))-YEAR($C92))*12+MONTH((Paychecks!$B$6+1))-MONTH($C92))&lt;0,0,INT((((YEAR((Paychecks!$B$6+1))-YEAR($C92))*12+MONTH((Paychecks!$B$6+1))-MONTH($C92))-1)/(($D92="Monthly")+3*($D92="Quarterly")+12*($D92="Yearly")))+1+(MOD(((YEAR((Paychecks!$B$6+1))-YEAR($C92))*12+MONTH((Paychecks!$B$6+1))-MONTH($C92)),(($D92="Monthly")+3*($D92="Quarterly")+12*($D92="Yearly")))=0)*(EDATE($C92,((YEAR((Paychecks!$B$6+1))-YEAR($C92))*12+MONTH((Paychecks!$B$6+1))-MONTH($C92)))&lt;(Paychecks!$B$6+1)))-IF(((YEAR(Paychecks!$A$6)-YEAR($C92))*12+MONTH(Paychecks!$A$6)-MONTH($C92))&lt;0,0,INT((((YEAR(Paychecks!$A$6)-YEAR($C92))*12+MONTH(Paychecks!$A$6)-MONTH($C92))-1)/(($D92="Monthly")+3*($D92="Quarterly")+12*($D92="Yearly")))+1+(MOD(((YEAR(Paychecks!$A$6)-YEAR($C92))*12+MONTH(Paychecks!$A$6)-MONTH($C92)),(($D92="Monthly")+3*($D92="Quarterly")+12*($D92="Yearly")))=0)*(EDATE($C92,((YEAR(Paychecks!$A$6)-YEAR($C92))*12+MONTH(Paychecks!$A$6)-MONTH($C92)))&lt;Paychecks!$A$6)),($C92&gt;=Paychecks!$A$6)*($C92&lt;=Paychecks!$B$6))))</f>
      </c>
      <c r="P92" s="14">
        <f>IF(OR($A92="",$C92=""),0,IF((7*($D92="Weekly")+14*($D92="Every 2 weeks"))&gt;0,MAX(0,-INT(($C92-(Paychecks!$B$7+1))/(7*($D92="Weekly")+14*($D92="Every 2 weeks")))-MAX(0,-INT(($C92-Paychecks!$A$7)/(7*($D92="Weekly")+14*($D92="Every 2 weeks"))))),IF((($D92="Monthly")+3*($D92="Quarterly")+12*($D92="Yearly"))&gt;0,IF(((YEAR((Paychecks!$B$7+1))-YEAR($C92))*12+MONTH((Paychecks!$B$7+1))-MONTH($C92))&lt;0,0,INT((((YEAR((Paychecks!$B$7+1))-YEAR($C92))*12+MONTH((Paychecks!$B$7+1))-MONTH($C92))-1)/(($D92="Monthly")+3*($D92="Quarterly")+12*($D92="Yearly")))+1+(MOD(((YEAR((Paychecks!$B$7+1))-YEAR($C92))*12+MONTH((Paychecks!$B$7+1))-MONTH($C92)),(($D92="Monthly")+3*($D92="Quarterly")+12*($D92="Yearly")))=0)*(EDATE($C92,((YEAR((Paychecks!$B$7+1))-YEAR($C92))*12+MONTH((Paychecks!$B$7+1))-MONTH($C92)))&lt;(Paychecks!$B$7+1)))-IF(((YEAR(Paychecks!$A$7)-YEAR($C92))*12+MONTH(Paychecks!$A$7)-MONTH($C92))&lt;0,0,INT((((YEAR(Paychecks!$A$7)-YEAR($C92))*12+MONTH(Paychecks!$A$7)-MONTH($C92))-1)/(($D92="Monthly")+3*($D92="Quarterly")+12*($D92="Yearly")))+1+(MOD(((YEAR(Paychecks!$A$7)-YEAR($C92))*12+MONTH(Paychecks!$A$7)-MONTH($C92)),(($D92="Monthly")+3*($D92="Quarterly")+12*($D92="Yearly")))=0)*(EDATE($C92,((YEAR(Paychecks!$A$7)-YEAR($C92))*12+MONTH(Paychecks!$A$7)-MONTH($C92)))&lt;Paychecks!$A$7)),($C92&gt;=Paychecks!$A$7)*($C92&lt;=Paychecks!$B$7))))</f>
      </c>
      <c r="Q92" s="14">
        <f>IF(OR($A92="",$C92=""),0,IF((7*($D92="Weekly")+14*($D92="Every 2 weeks"))&gt;0,MAX(0,-INT(($C92-(Paychecks!$B$8+1))/(7*($D92="Weekly")+14*($D92="Every 2 weeks")))-MAX(0,-INT(($C92-Paychecks!$A$8)/(7*($D92="Weekly")+14*($D92="Every 2 weeks"))))),IF((($D92="Monthly")+3*($D92="Quarterly")+12*($D92="Yearly"))&gt;0,IF(((YEAR((Paychecks!$B$8+1))-YEAR($C92))*12+MONTH((Paychecks!$B$8+1))-MONTH($C92))&lt;0,0,INT((((YEAR((Paychecks!$B$8+1))-YEAR($C92))*12+MONTH((Paychecks!$B$8+1))-MONTH($C92))-1)/(($D92="Monthly")+3*($D92="Quarterly")+12*($D92="Yearly")))+1+(MOD(((YEAR((Paychecks!$B$8+1))-YEAR($C92))*12+MONTH((Paychecks!$B$8+1))-MONTH($C92)),(($D92="Monthly")+3*($D92="Quarterly")+12*($D92="Yearly")))=0)*(EDATE($C92,((YEAR((Paychecks!$B$8+1))-YEAR($C92))*12+MONTH((Paychecks!$B$8+1))-MONTH($C92)))&lt;(Paychecks!$B$8+1)))-IF(((YEAR(Paychecks!$A$8)-YEAR($C92))*12+MONTH(Paychecks!$A$8)-MONTH($C92))&lt;0,0,INT((((YEAR(Paychecks!$A$8)-YEAR($C92))*12+MONTH(Paychecks!$A$8)-MONTH($C92))-1)/(($D92="Monthly")+3*($D92="Quarterly")+12*($D92="Yearly")))+1+(MOD(((YEAR(Paychecks!$A$8)-YEAR($C92))*12+MONTH(Paychecks!$A$8)-MONTH($C92)),(($D92="Monthly")+3*($D92="Quarterly")+12*($D92="Yearly")))=0)*(EDATE($C92,((YEAR(Paychecks!$A$8)-YEAR($C92))*12+MONTH(Paychecks!$A$8)-MONTH($C92)))&lt;Paychecks!$A$8)),($C92&gt;=Paychecks!$A$8)*($C92&lt;=Paychecks!$B$8))))</f>
      </c>
      <c r="R92" s="14">
        <f>IF(OR($A92="",$C92=""),0,IF((7*($D92="Weekly")+14*($D92="Every 2 weeks"))&gt;0,MAX(0,-INT(($C92-(Paychecks!$B$9+1))/(7*($D92="Weekly")+14*($D92="Every 2 weeks")))-MAX(0,-INT(($C92-Paychecks!$A$9)/(7*($D92="Weekly")+14*($D92="Every 2 weeks"))))),IF((($D92="Monthly")+3*($D92="Quarterly")+12*($D92="Yearly"))&gt;0,IF(((YEAR((Paychecks!$B$9+1))-YEAR($C92))*12+MONTH((Paychecks!$B$9+1))-MONTH($C92))&lt;0,0,INT((((YEAR((Paychecks!$B$9+1))-YEAR($C92))*12+MONTH((Paychecks!$B$9+1))-MONTH($C92))-1)/(($D92="Monthly")+3*($D92="Quarterly")+12*($D92="Yearly")))+1+(MOD(((YEAR((Paychecks!$B$9+1))-YEAR($C92))*12+MONTH((Paychecks!$B$9+1))-MONTH($C92)),(($D92="Monthly")+3*($D92="Quarterly")+12*($D92="Yearly")))=0)*(EDATE($C92,((YEAR((Paychecks!$B$9+1))-YEAR($C92))*12+MONTH((Paychecks!$B$9+1))-MONTH($C92)))&lt;(Paychecks!$B$9+1)))-IF(((YEAR(Paychecks!$A$9)-YEAR($C92))*12+MONTH(Paychecks!$A$9)-MONTH($C92))&lt;0,0,INT((((YEAR(Paychecks!$A$9)-YEAR($C92))*12+MONTH(Paychecks!$A$9)-MONTH($C92))-1)/(($D92="Monthly")+3*($D92="Quarterly")+12*($D92="Yearly")))+1+(MOD(((YEAR(Paychecks!$A$9)-YEAR($C92))*12+MONTH(Paychecks!$A$9)-MONTH($C92)),(($D92="Monthly")+3*($D92="Quarterly")+12*($D92="Yearly")))=0)*(EDATE($C92,((YEAR(Paychecks!$A$9)-YEAR($C92))*12+MONTH(Paychecks!$A$9)-MONTH($C92)))&lt;Paychecks!$A$9)),($C92&gt;=Paychecks!$A$9)*($C92&lt;=Paychecks!$B$9))))</f>
      </c>
    </row>
    <row r="93" spans="1:18" x14ac:dyDescent="0.25">
      <c r="A93" s="2"/>
      <c r="B93" s="11"/>
      <c r="C93" s="9"/>
      <c r="D93" s="2"/>
      <c r="E93" s="2"/>
      <c r="F93" s="2"/>
      <c r="G93" s="2">
        <f>IF(A93="","",IF(F93="Yes","Paid",IF(C93&lt;TODAY(),"Overdue",IF(C93-TODAY()&lt;=HeadsUp,"Due soon",IF(E93="Yes","Autopay","Upcoming")))))</f>
      </c>
      <c r="H93" s="2">
        <f>IF(OR(A93="",F93="Yes"),"",C93-TODAY())</f>
      </c>
      <c r="I93" s="9">
        <f>IF(OR(A93="",C93=""),"",IF(OR(C93&lt;Paychecks!$A$2,C93&gt;Paychecks!$B$9),"",INDEX(Paychecks!$A$2:$A$9,MATCH(C93,Paychecks!$A$2:$A$9,1))))</f>
      </c>
      <c r="J93" s="2"/>
      <c r="K93" s="14">
        <f>IF(OR($A93="",$C93=""),0,IF((7*($D93="Weekly")+14*($D93="Every 2 weeks"))&gt;0,MAX(0,-INT(($C93-(Paychecks!$B$2+1))/(7*($D93="Weekly")+14*($D93="Every 2 weeks")))-MAX(0,-INT(($C93-Paychecks!$A$2)/(7*($D93="Weekly")+14*($D93="Every 2 weeks"))))),IF((($D93="Monthly")+3*($D93="Quarterly")+12*($D93="Yearly"))&gt;0,IF(((YEAR((Paychecks!$B$2+1))-YEAR($C93))*12+MONTH((Paychecks!$B$2+1))-MONTH($C93))&lt;0,0,INT((((YEAR((Paychecks!$B$2+1))-YEAR($C93))*12+MONTH((Paychecks!$B$2+1))-MONTH($C93))-1)/(($D93="Monthly")+3*($D93="Quarterly")+12*($D93="Yearly")))+1+(MOD(((YEAR((Paychecks!$B$2+1))-YEAR($C93))*12+MONTH((Paychecks!$B$2+1))-MONTH($C93)),(($D93="Monthly")+3*($D93="Quarterly")+12*($D93="Yearly")))=0)*(EDATE($C93,((YEAR((Paychecks!$B$2+1))-YEAR($C93))*12+MONTH((Paychecks!$B$2+1))-MONTH($C93)))&lt;(Paychecks!$B$2+1)))-IF(((YEAR(Paychecks!$A$2)-YEAR($C93))*12+MONTH(Paychecks!$A$2)-MONTH($C93))&lt;0,0,INT((((YEAR(Paychecks!$A$2)-YEAR($C93))*12+MONTH(Paychecks!$A$2)-MONTH($C93))-1)/(($D93="Monthly")+3*($D93="Quarterly")+12*($D93="Yearly")))+1+(MOD(((YEAR(Paychecks!$A$2)-YEAR($C93))*12+MONTH(Paychecks!$A$2)-MONTH($C93)),(($D93="Monthly")+3*($D93="Quarterly")+12*($D93="Yearly")))=0)*(EDATE($C93,((YEAR(Paychecks!$A$2)-YEAR($C93))*12+MONTH(Paychecks!$A$2)-MONTH($C93)))&lt;Paychecks!$A$2)),($C93&gt;=Paychecks!$A$2)*($C93&lt;=Paychecks!$B$2))))</f>
      </c>
      <c r="L93" s="14">
        <f>IF(OR($A93="",$C93=""),0,IF((7*($D93="Weekly")+14*($D93="Every 2 weeks"))&gt;0,MAX(0,-INT(($C93-(Paychecks!$B$3+1))/(7*($D93="Weekly")+14*($D93="Every 2 weeks")))-MAX(0,-INT(($C93-Paychecks!$A$3)/(7*($D93="Weekly")+14*($D93="Every 2 weeks"))))),IF((($D93="Monthly")+3*($D93="Quarterly")+12*($D93="Yearly"))&gt;0,IF(((YEAR((Paychecks!$B$3+1))-YEAR($C93))*12+MONTH((Paychecks!$B$3+1))-MONTH($C93))&lt;0,0,INT((((YEAR((Paychecks!$B$3+1))-YEAR($C93))*12+MONTH((Paychecks!$B$3+1))-MONTH($C93))-1)/(($D93="Monthly")+3*($D93="Quarterly")+12*($D93="Yearly")))+1+(MOD(((YEAR((Paychecks!$B$3+1))-YEAR($C93))*12+MONTH((Paychecks!$B$3+1))-MONTH($C93)),(($D93="Monthly")+3*($D93="Quarterly")+12*($D93="Yearly")))=0)*(EDATE($C93,((YEAR((Paychecks!$B$3+1))-YEAR($C93))*12+MONTH((Paychecks!$B$3+1))-MONTH($C93)))&lt;(Paychecks!$B$3+1)))-IF(((YEAR(Paychecks!$A$3)-YEAR($C93))*12+MONTH(Paychecks!$A$3)-MONTH($C93))&lt;0,0,INT((((YEAR(Paychecks!$A$3)-YEAR($C93))*12+MONTH(Paychecks!$A$3)-MONTH($C93))-1)/(($D93="Monthly")+3*($D93="Quarterly")+12*($D93="Yearly")))+1+(MOD(((YEAR(Paychecks!$A$3)-YEAR($C93))*12+MONTH(Paychecks!$A$3)-MONTH($C93)),(($D93="Monthly")+3*($D93="Quarterly")+12*($D93="Yearly")))=0)*(EDATE($C93,((YEAR(Paychecks!$A$3)-YEAR($C93))*12+MONTH(Paychecks!$A$3)-MONTH($C93)))&lt;Paychecks!$A$3)),($C93&gt;=Paychecks!$A$3)*($C93&lt;=Paychecks!$B$3))))</f>
      </c>
      <c r="M93" s="14">
        <f>IF(OR($A93="",$C93=""),0,IF((7*($D93="Weekly")+14*($D93="Every 2 weeks"))&gt;0,MAX(0,-INT(($C93-(Paychecks!$B$4+1))/(7*($D93="Weekly")+14*($D93="Every 2 weeks")))-MAX(0,-INT(($C93-Paychecks!$A$4)/(7*($D93="Weekly")+14*($D93="Every 2 weeks"))))),IF((($D93="Monthly")+3*($D93="Quarterly")+12*($D93="Yearly"))&gt;0,IF(((YEAR((Paychecks!$B$4+1))-YEAR($C93))*12+MONTH((Paychecks!$B$4+1))-MONTH($C93))&lt;0,0,INT((((YEAR((Paychecks!$B$4+1))-YEAR($C93))*12+MONTH((Paychecks!$B$4+1))-MONTH($C93))-1)/(($D93="Monthly")+3*($D93="Quarterly")+12*($D93="Yearly")))+1+(MOD(((YEAR((Paychecks!$B$4+1))-YEAR($C93))*12+MONTH((Paychecks!$B$4+1))-MONTH($C93)),(($D93="Monthly")+3*($D93="Quarterly")+12*($D93="Yearly")))=0)*(EDATE($C93,((YEAR((Paychecks!$B$4+1))-YEAR($C93))*12+MONTH((Paychecks!$B$4+1))-MONTH($C93)))&lt;(Paychecks!$B$4+1)))-IF(((YEAR(Paychecks!$A$4)-YEAR($C93))*12+MONTH(Paychecks!$A$4)-MONTH($C93))&lt;0,0,INT((((YEAR(Paychecks!$A$4)-YEAR($C93))*12+MONTH(Paychecks!$A$4)-MONTH($C93))-1)/(($D93="Monthly")+3*($D93="Quarterly")+12*($D93="Yearly")))+1+(MOD(((YEAR(Paychecks!$A$4)-YEAR($C93))*12+MONTH(Paychecks!$A$4)-MONTH($C93)),(($D93="Monthly")+3*($D93="Quarterly")+12*($D93="Yearly")))=0)*(EDATE($C93,((YEAR(Paychecks!$A$4)-YEAR($C93))*12+MONTH(Paychecks!$A$4)-MONTH($C93)))&lt;Paychecks!$A$4)),($C93&gt;=Paychecks!$A$4)*($C93&lt;=Paychecks!$B$4))))</f>
      </c>
      <c r="N93" s="14">
        <f>IF(OR($A93="",$C93=""),0,IF((7*($D93="Weekly")+14*($D93="Every 2 weeks"))&gt;0,MAX(0,-INT(($C93-(Paychecks!$B$5+1))/(7*($D93="Weekly")+14*($D93="Every 2 weeks")))-MAX(0,-INT(($C93-Paychecks!$A$5)/(7*($D93="Weekly")+14*($D93="Every 2 weeks"))))),IF((($D93="Monthly")+3*($D93="Quarterly")+12*($D93="Yearly"))&gt;0,IF(((YEAR((Paychecks!$B$5+1))-YEAR($C93))*12+MONTH((Paychecks!$B$5+1))-MONTH($C93))&lt;0,0,INT((((YEAR((Paychecks!$B$5+1))-YEAR($C93))*12+MONTH((Paychecks!$B$5+1))-MONTH($C93))-1)/(($D93="Monthly")+3*($D93="Quarterly")+12*($D93="Yearly")))+1+(MOD(((YEAR((Paychecks!$B$5+1))-YEAR($C93))*12+MONTH((Paychecks!$B$5+1))-MONTH($C93)),(($D93="Monthly")+3*($D93="Quarterly")+12*($D93="Yearly")))=0)*(EDATE($C93,((YEAR((Paychecks!$B$5+1))-YEAR($C93))*12+MONTH((Paychecks!$B$5+1))-MONTH($C93)))&lt;(Paychecks!$B$5+1)))-IF(((YEAR(Paychecks!$A$5)-YEAR($C93))*12+MONTH(Paychecks!$A$5)-MONTH($C93))&lt;0,0,INT((((YEAR(Paychecks!$A$5)-YEAR($C93))*12+MONTH(Paychecks!$A$5)-MONTH($C93))-1)/(($D93="Monthly")+3*($D93="Quarterly")+12*($D93="Yearly")))+1+(MOD(((YEAR(Paychecks!$A$5)-YEAR($C93))*12+MONTH(Paychecks!$A$5)-MONTH($C93)),(($D93="Monthly")+3*($D93="Quarterly")+12*($D93="Yearly")))=0)*(EDATE($C93,((YEAR(Paychecks!$A$5)-YEAR($C93))*12+MONTH(Paychecks!$A$5)-MONTH($C93)))&lt;Paychecks!$A$5)),($C93&gt;=Paychecks!$A$5)*($C93&lt;=Paychecks!$B$5))))</f>
      </c>
      <c r="O93" s="14">
        <f>IF(OR($A93="",$C93=""),0,IF((7*($D93="Weekly")+14*($D93="Every 2 weeks"))&gt;0,MAX(0,-INT(($C93-(Paychecks!$B$6+1))/(7*($D93="Weekly")+14*($D93="Every 2 weeks")))-MAX(0,-INT(($C93-Paychecks!$A$6)/(7*($D93="Weekly")+14*($D93="Every 2 weeks"))))),IF((($D93="Monthly")+3*($D93="Quarterly")+12*($D93="Yearly"))&gt;0,IF(((YEAR((Paychecks!$B$6+1))-YEAR($C93))*12+MONTH((Paychecks!$B$6+1))-MONTH($C93))&lt;0,0,INT((((YEAR((Paychecks!$B$6+1))-YEAR($C93))*12+MONTH((Paychecks!$B$6+1))-MONTH($C93))-1)/(($D93="Monthly")+3*($D93="Quarterly")+12*($D93="Yearly")))+1+(MOD(((YEAR((Paychecks!$B$6+1))-YEAR($C93))*12+MONTH((Paychecks!$B$6+1))-MONTH($C93)),(($D93="Monthly")+3*($D93="Quarterly")+12*($D93="Yearly")))=0)*(EDATE($C93,((YEAR((Paychecks!$B$6+1))-YEAR($C93))*12+MONTH((Paychecks!$B$6+1))-MONTH($C93)))&lt;(Paychecks!$B$6+1)))-IF(((YEAR(Paychecks!$A$6)-YEAR($C93))*12+MONTH(Paychecks!$A$6)-MONTH($C93))&lt;0,0,INT((((YEAR(Paychecks!$A$6)-YEAR($C93))*12+MONTH(Paychecks!$A$6)-MONTH($C93))-1)/(($D93="Monthly")+3*($D93="Quarterly")+12*($D93="Yearly")))+1+(MOD(((YEAR(Paychecks!$A$6)-YEAR($C93))*12+MONTH(Paychecks!$A$6)-MONTH($C93)),(($D93="Monthly")+3*($D93="Quarterly")+12*($D93="Yearly")))=0)*(EDATE($C93,((YEAR(Paychecks!$A$6)-YEAR($C93))*12+MONTH(Paychecks!$A$6)-MONTH($C93)))&lt;Paychecks!$A$6)),($C93&gt;=Paychecks!$A$6)*($C93&lt;=Paychecks!$B$6))))</f>
      </c>
      <c r="P93" s="14">
        <f>IF(OR($A93="",$C93=""),0,IF((7*($D93="Weekly")+14*($D93="Every 2 weeks"))&gt;0,MAX(0,-INT(($C93-(Paychecks!$B$7+1))/(7*($D93="Weekly")+14*($D93="Every 2 weeks")))-MAX(0,-INT(($C93-Paychecks!$A$7)/(7*($D93="Weekly")+14*($D93="Every 2 weeks"))))),IF((($D93="Monthly")+3*($D93="Quarterly")+12*($D93="Yearly"))&gt;0,IF(((YEAR((Paychecks!$B$7+1))-YEAR($C93))*12+MONTH((Paychecks!$B$7+1))-MONTH($C93))&lt;0,0,INT((((YEAR((Paychecks!$B$7+1))-YEAR($C93))*12+MONTH((Paychecks!$B$7+1))-MONTH($C93))-1)/(($D93="Monthly")+3*($D93="Quarterly")+12*($D93="Yearly")))+1+(MOD(((YEAR((Paychecks!$B$7+1))-YEAR($C93))*12+MONTH((Paychecks!$B$7+1))-MONTH($C93)),(($D93="Monthly")+3*($D93="Quarterly")+12*($D93="Yearly")))=0)*(EDATE($C93,((YEAR((Paychecks!$B$7+1))-YEAR($C93))*12+MONTH((Paychecks!$B$7+1))-MONTH($C93)))&lt;(Paychecks!$B$7+1)))-IF(((YEAR(Paychecks!$A$7)-YEAR($C93))*12+MONTH(Paychecks!$A$7)-MONTH($C93))&lt;0,0,INT((((YEAR(Paychecks!$A$7)-YEAR($C93))*12+MONTH(Paychecks!$A$7)-MONTH($C93))-1)/(($D93="Monthly")+3*($D93="Quarterly")+12*($D93="Yearly")))+1+(MOD(((YEAR(Paychecks!$A$7)-YEAR($C93))*12+MONTH(Paychecks!$A$7)-MONTH($C93)),(($D93="Monthly")+3*($D93="Quarterly")+12*($D93="Yearly")))=0)*(EDATE($C93,((YEAR(Paychecks!$A$7)-YEAR($C93))*12+MONTH(Paychecks!$A$7)-MONTH($C93)))&lt;Paychecks!$A$7)),($C93&gt;=Paychecks!$A$7)*($C93&lt;=Paychecks!$B$7))))</f>
      </c>
      <c r="Q93" s="14">
        <f>IF(OR($A93="",$C93=""),0,IF((7*($D93="Weekly")+14*($D93="Every 2 weeks"))&gt;0,MAX(0,-INT(($C93-(Paychecks!$B$8+1))/(7*($D93="Weekly")+14*($D93="Every 2 weeks")))-MAX(0,-INT(($C93-Paychecks!$A$8)/(7*($D93="Weekly")+14*($D93="Every 2 weeks"))))),IF((($D93="Monthly")+3*($D93="Quarterly")+12*($D93="Yearly"))&gt;0,IF(((YEAR((Paychecks!$B$8+1))-YEAR($C93))*12+MONTH((Paychecks!$B$8+1))-MONTH($C93))&lt;0,0,INT((((YEAR((Paychecks!$B$8+1))-YEAR($C93))*12+MONTH((Paychecks!$B$8+1))-MONTH($C93))-1)/(($D93="Monthly")+3*($D93="Quarterly")+12*($D93="Yearly")))+1+(MOD(((YEAR((Paychecks!$B$8+1))-YEAR($C93))*12+MONTH((Paychecks!$B$8+1))-MONTH($C93)),(($D93="Monthly")+3*($D93="Quarterly")+12*($D93="Yearly")))=0)*(EDATE($C93,((YEAR((Paychecks!$B$8+1))-YEAR($C93))*12+MONTH((Paychecks!$B$8+1))-MONTH($C93)))&lt;(Paychecks!$B$8+1)))-IF(((YEAR(Paychecks!$A$8)-YEAR($C93))*12+MONTH(Paychecks!$A$8)-MONTH($C93))&lt;0,0,INT((((YEAR(Paychecks!$A$8)-YEAR($C93))*12+MONTH(Paychecks!$A$8)-MONTH($C93))-1)/(($D93="Monthly")+3*($D93="Quarterly")+12*($D93="Yearly")))+1+(MOD(((YEAR(Paychecks!$A$8)-YEAR($C93))*12+MONTH(Paychecks!$A$8)-MONTH($C93)),(($D93="Monthly")+3*($D93="Quarterly")+12*($D93="Yearly")))=0)*(EDATE($C93,((YEAR(Paychecks!$A$8)-YEAR($C93))*12+MONTH(Paychecks!$A$8)-MONTH($C93)))&lt;Paychecks!$A$8)),($C93&gt;=Paychecks!$A$8)*($C93&lt;=Paychecks!$B$8))))</f>
      </c>
      <c r="R93" s="14">
        <f>IF(OR($A93="",$C93=""),0,IF((7*($D93="Weekly")+14*($D93="Every 2 weeks"))&gt;0,MAX(0,-INT(($C93-(Paychecks!$B$9+1))/(7*($D93="Weekly")+14*($D93="Every 2 weeks")))-MAX(0,-INT(($C93-Paychecks!$A$9)/(7*($D93="Weekly")+14*($D93="Every 2 weeks"))))),IF((($D93="Monthly")+3*($D93="Quarterly")+12*($D93="Yearly"))&gt;0,IF(((YEAR((Paychecks!$B$9+1))-YEAR($C93))*12+MONTH((Paychecks!$B$9+1))-MONTH($C93))&lt;0,0,INT((((YEAR((Paychecks!$B$9+1))-YEAR($C93))*12+MONTH((Paychecks!$B$9+1))-MONTH($C93))-1)/(($D93="Monthly")+3*($D93="Quarterly")+12*($D93="Yearly")))+1+(MOD(((YEAR((Paychecks!$B$9+1))-YEAR($C93))*12+MONTH((Paychecks!$B$9+1))-MONTH($C93)),(($D93="Monthly")+3*($D93="Quarterly")+12*($D93="Yearly")))=0)*(EDATE($C93,((YEAR((Paychecks!$B$9+1))-YEAR($C93))*12+MONTH((Paychecks!$B$9+1))-MONTH($C93)))&lt;(Paychecks!$B$9+1)))-IF(((YEAR(Paychecks!$A$9)-YEAR($C93))*12+MONTH(Paychecks!$A$9)-MONTH($C93))&lt;0,0,INT((((YEAR(Paychecks!$A$9)-YEAR($C93))*12+MONTH(Paychecks!$A$9)-MONTH($C93))-1)/(($D93="Monthly")+3*($D93="Quarterly")+12*($D93="Yearly")))+1+(MOD(((YEAR(Paychecks!$A$9)-YEAR($C93))*12+MONTH(Paychecks!$A$9)-MONTH($C93)),(($D93="Monthly")+3*($D93="Quarterly")+12*($D93="Yearly")))=0)*(EDATE($C93,((YEAR(Paychecks!$A$9)-YEAR($C93))*12+MONTH(Paychecks!$A$9)-MONTH($C93)))&lt;Paychecks!$A$9)),($C93&gt;=Paychecks!$A$9)*($C93&lt;=Paychecks!$B$9))))</f>
      </c>
    </row>
    <row r="94" spans="1:18" x14ac:dyDescent="0.25">
      <c r="A94" s="2"/>
      <c r="B94" s="11"/>
      <c r="C94" s="9"/>
      <c r="D94" s="2"/>
      <c r="E94" s="2"/>
      <c r="F94" s="2"/>
      <c r="G94" s="2">
        <f>IF(A94="","",IF(F94="Yes","Paid",IF(C94&lt;TODAY(),"Overdue",IF(C94-TODAY()&lt;=HeadsUp,"Due soon",IF(E94="Yes","Autopay","Upcoming")))))</f>
      </c>
      <c r="H94" s="2">
        <f>IF(OR(A94="",F94="Yes"),"",C94-TODAY())</f>
      </c>
      <c r="I94" s="9">
        <f>IF(OR(A94="",C94=""),"",IF(OR(C94&lt;Paychecks!$A$2,C94&gt;Paychecks!$B$9),"",INDEX(Paychecks!$A$2:$A$9,MATCH(C94,Paychecks!$A$2:$A$9,1))))</f>
      </c>
      <c r="J94" s="2"/>
      <c r="K94" s="14">
        <f>IF(OR($A94="",$C94=""),0,IF((7*($D94="Weekly")+14*($D94="Every 2 weeks"))&gt;0,MAX(0,-INT(($C94-(Paychecks!$B$2+1))/(7*($D94="Weekly")+14*($D94="Every 2 weeks")))-MAX(0,-INT(($C94-Paychecks!$A$2)/(7*($D94="Weekly")+14*($D94="Every 2 weeks"))))),IF((($D94="Monthly")+3*($D94="Quarterly")+12*($D94="Yearly"))&gt;0,IF(((YEAR((Paychecks!$B$2+1))-YEAR($C94))*12+MONTH((Paychecks!$B$2+1))-MONTH($C94))&lt;0,0,INT((((YEAR((Paychecks!$B$2+1))-YEAR($C94))*12+MONTH((Paychecks!$B$2+1))-MONTH($C94))-1)/(($D94="Monthly")+3*($D94="Quarterly")+12*($D94="Yearly")))+1+(MOD(((YEAR((Paychecks!$B$2+1))-YEAR($C94))*12+MONTH((Paychecks!$B$2+1))-MONTH($C94)),(($D94="Monthly")+3*($D94="Quarterly")+12*($D94="Yearly")))=0)*(EDATE($C94,((YEAR((Paychecks!$B$2+1))-YEAR($C94))*12+MONTH((Paychecks!$B$2+1))-MONTH($C94)))&lt;(Paychecks!$B$2+1)))-IF(((YEAR(Paychecks!$A$2)-YEAR($C94))*12+MONTH(Paychecks!$A$2)-MONTH($C94))&lt;0,0,INT((((YEAR(Paychecks!$A$2)-YEAR($C94))*12+MONTH(Paychecks!$A$2)-MONTH($C94))-1)/(($D94="Monthly")+3*($D94="Quarterly")+12*($D94="Yearly")))+1+(MOD(((YEAR(Paychecks!$A$2)-YEAR($C94))*12+MONTH(Paychecks!$A$2)-MONTH($C94)),(($D94="Monthly")+3*($D94="Quarterly")+12*($D94="Yearly")))=0)*(EDATE($C94,((YEAR(Paychecks!$A$2)-YEAR($C94))*12+MONTH(Paychecks!$A$2)-MONTH($C94)))&lt;Paychecks!$A$2)),($C94&gt;=Paychecks!$A$2)*($C94&lt;=Paychecks!$B$2))))</f>
      </c>
      <c r="L94" s="14">
        <f>IF(OR($A94="",$C94=""),0,IF((7*($D94="Weekly")+14*($D94="Every 2 weeks"))&gt;0,MAX(0,-INT(($C94-(Paychecks!$B$3+1))/(7*($D94="Weekly")+14*($D94="Every 2 weeks")))-MAX(0,-INT(($C94-Paychecks!$A$3)/(7*($D94="Weekly")+14*($D94="Every 2 weeks"))))),IF((($D94="Monthly")+3*($D94="Quarterly")+12*($D94="Yearly"))&gt;0,IF(((YEAR((Paychecks!$B$3+1))-YEAR($C94))*12+MONTH((Paychecks!$B$3+1))-MONTH($C94))&lt;0,0,INT((((YEAR((Paychecks!$B$3+1))-YEAR($C94))*12+MONTH((Paychecks!$B$3+1))-MONTH($C94))-1)/(($D94="Monthly")+3*($D94="Quarterly")+12*($D94="Yearly")))+1+(MOD(((YEAR((Paychecks!$B$3+1))-YEAR($C94))*12+MONTH((Paychecks!$B$3+1))-MONTH($C94)),(($D94="Monthly")+3*($D94="Quarterly")+12*($D94="Yearly")))=0)*(EDATE($C94,((YEAR((Paychecks!$B$3+1))-YEAR($C94))*12+MONTH((Paychecks!$B$3+1))-MONTH($C94)))&lt;(Paychecks!$B$3+1)))-IF(((YEAR(Paychecks!$A$3)-YEAR($C94))*12+MONTH(Paychecks!$A$3)-MONTH($C94))&lt;0,0,INT((((YEAR(Paychecks!$A$3)-YEAR($C94))*12+MONTH(Paychecks!$A$3)-MONTH($C94))-1)/(($D94="Monthly")+3*($D94="Quarterly")+12*($D94="Yearly")))+1+(MOD(((YEAR(Paychecks!$A$3)-YEAR($C94))*12+MONTH(Paychecks!$A$3)-MONTH($C94)),(($D94="Monthly")+3*($D94="Quarterly")+12*($D94="Yearly")))=0)*(EDATE($C94,((YEAR(Paychecks!$A$3)-YEAR($C94))*12+MONTH(Paychecks!$A$3)-MONTH($C94)))&lt;Paychecks!$A$3)),($C94&gt;=Paychecks!$A$3)*($C94&lt;=Paychecks!$B$3))))</f>
      </c>
      <c r="M94" s="14">
        <f>IF(OR($A94="",$C94=""),0,IF((7*($D94="Weekly")+14*($D94="Every 2 weeks"))&gt;0,MAX(0,-INT(($C94-(Paychecks!$B$4+1))/(7*($D94="Weekly")+14*($D94="Every 2 weeks")))-MAX(0,-INT(($C94-Paychecks!$A$4)/(7*($D94="Weekly")+14*($D94="Every 2 weeks"))))),IF((($D94="Monthly")+3*($D94="Quarterly")+12*($D94="Yearly"))&gt;0,IF(((YEAR((Paychecks!$B$4+1))-YEAR($C94))*12+MONTH((Paychecks!$B$4+1))-MONTH($C94))&lt;0,0,INT((((YEAR((Paychecks!$B$4+1))-YEAR($C94))*12+MONTH((Paychecks!$B$4+1))-MONTH($C94))-1)/(($D94="Monthly")+3*($D94="Quarterly")+12*($D94="Yearly")))+1+(MOD(((YEAR((Paychecks!$B$4+1))-YEAR($C94))*12+MONTH((Paychecks!$B$4+1))-MONTH($C94)),(($D94="Monthly")+3*($D94="Quarterly")+12*($D94="Yearly")))=0)*(EDATE($C94,((YEAR((Paychecks!$B$4+1))-YEAR($C94))*12+MONTH((Paychecks!$B$4+1))-MONTH($C94)))&lt;(Paychecks!$B$4+1)))-IF(((YEAR(Paychecks!$A$4)-YEAR($C94))*12+MONTH(Paychecks!$A$4)-MONTH($C94))&lt;0,0,INT((((YEAR(Paychecks!$A$4)-YEAR($C94))*12+MONTH(Paychecks!$A$4)-MONTH($C94))-1)/(($D94="Monthly")+3*($D94="Quarterly")+12*($D94="Yearly")))+1+(MOD(((YEAR(Paychecks!$A$4)-YEAR($C94))*12+MONTH(Paychecks!$A$4)-MONTH($C94)),(($D94="Monthly")+3*($D94="Quarterly")+12*($D94="Yearly")))=0)*(EDATE($C94,((YEAR(Paychecks!$A$4)-YEAR($C94))*12+MONTH(Paychecks!$A$4)-MONTH($C94)))&lt;Paychecks!$A$4)),($C94&gt;=Paychecks!$A$4)*($C94&lt;=Paychecks!$B$4))))</f>
      </c>
      <c r="N94" s="14">
        <f>IF(OR($A94="",$C94=""),0,IF((7*($D94="Weekly")+14*($D94="Every 2 weeks"))&gt;0,MAX(0,-INT(($C94-(Paychecks!$B$5+1))/(7*($D94="Weekly")+14*($D94="Every 2 weeks")))-MAX(0,-INT(($C94-Paychecks!$A$5)/(7*($D94="Weekly")+14*($D94="Every 2 weeks"))))),IF((($D94="Monthly")+3*($D94="Quarterly")+12*($D94="Yearly"))&gt;0,IF(((YEAR((Paychecks!$B$5+1))-YEAR($C94))*12+MONTH((Paychecks!$B$5+1))-MONTH($C94))&lt;0,0,INT((((YEAR((Paychecks!$B$5+1))-YEAR($C94))*12+MONTH((Paychecks!$B$5+1))-MONTH($C94))-1)/(($D94="Monthly")+3*($D94="Quarterly")+12*($D94="Yearly")))+1+(MOD(((YEAR((Paychecks!$B$5+1))-YEAR($C94))*12+MONTH((Paychecks!$B$5+1))-MONTH($C94)),(($D94="Monthly")+3*($D94="Quarterly")+12*($D94="Yearly")))=0)*(EDATE($C94,((YEAR((Paychecks!$B$5+1))-YEAR($C94))*12+MONTH((Paychecks!$B$5+1))-MONTH($C94)))&lt;(Paychecks!$B$5+1)))-IF(((YEAR(Paychecks!$A$5)-YEAR($C94))*12+MONTH(Paychecks!$A$5)-MONTH($C94))&lt;0,0,INT((((YEAR(Paychecks!$A$5)-YEAR($C94))*12+MONTH(Paychecks!$A$5)-MONTH($C94))-1)/(($D94="Monthly")+3*($D94="Quarterly")+12*($D94="Yearly")))+1+(MOD(((YEAR(Paychecks!$A$5)-YEAR($C94))*12+MONTH(Paychecks!$A$5)-MONTH($C94)),(($D94="Monthly")+3*($D94="Quarterly")+12*($D94="Yearly")))=0)*(EDATE($C94,((YEAR(Paychecks!$A$5)-YEAR($C94))*12+MONTH(Paychecks!$A$5)-MONTH($C94)))&lt;Paychecks!$A$5)),($C94&gt;=Paychecks!$A$5)*($C94&lt;=Paychecks!$B$5))))</f>
      </c>
      <c r="O94" s="14">
        <f>IF(OR($A94="",$C94=""),0,IF((7*($D94="Weekly")+14*($D94="Every 2 weeks"))&gt;0,MAX(0,-INT(($C94-(Paychecks!$B$6+1))/(7*($D94="Weekly")+14*($D94="Every 2 weeks")))-MAX(0,-INT(($C94-Paychecks!$A$6)/(7*($D94="Weekly")+14*($D94="Every 2 weeks"))))),IF((($D94="Monthly")+3*($D94="Quarterly")+12*($D94="Yearly"))&gt;0,IF(((YEAR((Paychecks!$B$6+1))-YEAR($C94))*12+MONTH((Paychecks!$B$6+1))-MONTH($C94))&lt;0,0,INT((((YEAR((Paychecks!$B$6+1))-YEAR($C94))*12+MONTH((Paychecks!$B$6+1))-MONTH($C94))-1)/(($D94="Monthly")+3*($D94="Quarterly")+12*($D94="Yearly")))+1+(MOD(((YEAR((Paychecks!$B$6+1))-YEAR($C94))*12+MONTH((Paychecks!$B$6+1))-MONTH($C94)),(($D94="Monthly")+3*($D94="Quarterly")+12*($D94="Yearly")))=0)*(EDATE($C94,((YEAR((Paychecks!$B$6+1))-YEAR($C94))*12+MONTH((Paychecks!$B$6+1))-MONTH($C94)))&lt;(Paychecks!$B$6+1)))-IF(((YEAR(Paychecks!$A$6)-YEAR($C94))*12+MONTH(Paychecks!$A$6)-MONTH($C94))&lt;0,0,INT((((YEAR(Paychecks!$A$6)-YEAR($C94))*12+MONTH(Paychecks!$A$6)-MONTH($C94))-1)/(($D94="Monthly")+3*($D94="Quarterly")+12*($D94="Yearly")))+1+(MOD(((YEAR(Paychecks!$A$6)-YEAR($C94))*12+MONTH(Paychecks!$A$6)-MONTH($C94)),(($D94="Monthly")+3*($D94="Quarterly")+12*($D94="Yearly")))=0)*(EDATE($C94,((YEAR(Paychecks!$A$6)-YEAR($C94))*12+MONTH(Paychecks!$A$6)-MONTH($C94)))&lt;Paychecks!$A$6)),($C94&gt;=Paychecks!$A$6)*($C94&lt;=Paychecks!$B$6))))</f>
      </c>
      <c r="P94" s="14">
        <f>IF(OR($A94="",$C94=""),0,IF((7*($D94="Weekly")+14*($D94="Every 2 weeks"))&gt;0,MAX(0,-INT(($C94-(Paychecks!$B$7+1))/(7*($D94="Weekly")+14*($D94="Every 2 weeks")))-MAX(0,-INT(($C94-Paychecks!$A$7)/(7*($D94="Weekly")+14*($D94="Every 2 weeks"))))),IF((($D94="Monthly")+3*($D94="Quarterly")+12*($D94="Yearly"))&gt;0,IF(((YEAR((Paychecks!$B$7+1))-YEAR($C94))*12+MONTH((Paychecks!$B$7+1))-MONTH($C94))&lt;0,0,INT((((YEAR((Paychecks!$B$7+1))-YEAR($C94))*12+MONTH((Paychecks!$B$7+1))-MONTH($C94))-1)/(($D94="Monthly")+3*($D94="Quarterly")+12*($D94="Yearly")))+1+(MOD(((YEAR((Paychecks!$B$7+1))-YEAR($C94))*12+MONTH((Paychecks!$B$7+1))-MONTH($C94)),(($D94="Monthly")+3*($D94="Quarterly")+12*($D94="Yearly")))=0)*(EDATE($C94,((YEAR((Paychecks!$B$7+1))-YEAR($C94))*12+MONTH((Paychecks!$B$7+1))-MONTH($C94)))&lt;(Paychecks!$B$7+1)))-IF(((YEAR(Paychecks!$A$7)-YEAR($C94))*12+MONTH(Paychecks!$A$7)-MONTH($C94))&lt;0,0,INT((((YEAR(Paychecks!$A$7)-YEAR($C94))*12+MONTH(Paychecks!$A$7)-MONTH($C94))-1)/(($D94="Monthly")+3*($D94="Quarterly")+12*($D94="Yearly")))+1+(MOD(((YEAR(Paychecks!$A$7)-YEAR($C94))*12+MONTH(Paychecks!$A$7)-MONTH($C94)),(($D94="Monthly")+3*($D94="Quarterly")+12*($D94="Yearly")))=0)*(EDATE($C94,((YEAR(Paychecks!$A$7)-YEAR($C94))*12+MONTH(Paychecks!$A$7)-MONTH($C94)))&lt;Paychecks!$A$7)),($C94&gt;=Paychecks!$A$7)*($C94&lt;=Paychecks!$B$7))))</f>
      </c>
      <c r="Q94" s="14">
        <f>IF(OR($A94="",$C94=""),0,IF((7*($D94="Weekly")+14*($D94="Every 2 weeks"))&gt;0,MAX(0,-INT(($C94-(Paychecks!$B$8+1))/(7*($D94="Weekly")+14*($D94="Every 2 weeks")))-MAX(0,-INT(($C94-Paychecks!$A$8)/(7*($D94="Weekly")+14*($D94="Every 2 weeks"))))),IF((($D94="Monthly")+3*($D94="Quarterly")+12*($D94="Yearly"))&gt;0,IF(((YEAR((Paychecks!$B$8+1))-YEAR($C94))*12+MONTH((Paychecks!$B$8+1))-MONTH($C94))&lt;0,0,INT((((YEAR((Paychecks!$B$8+1))-YEAR($C94))*12+MONTH((Paychecks!$B$8+1))-MONTH($C94))-1)/(($D94="Monthly")+3*($D94="Quarterly")+12*($D94="Yearly")))+1+(MOD(((YEAR((Paychecks!$B$8+1))-YEAR($C94))*12+MONTH((Paychecks!$B$8+1))-MONTH($C94)),(($D94="Monthly")+3*($D94="Quarterly")+12*($D94="Yearly")))=0)*(EDATE($C94,((YEAR((Paychecks!$B$8+1))-YEAR($C94))*12+MONTH((Paychecks!$B$8+1))-MONTH($C94)))&lt;(Paychecks!$B$8+1)))-IF(((YEAR(Paychecks!$A$8)-YEAR($C94))*12+MONTH(Paychecks!$A$8)-MONTH($C94))&lt;0,0,INT((((YEAR(Paychecks!$A$8)-YEAR($C94))*12+MONTH(Paychecks!$A$8)-MONTH($C94))-1)/(($D94="Monthly")+3*($D94="Quarterly")+12*($D94="Yearly")))+1+(MOD(((YEAR(Paychecks!$A$8)-YEAR($C94))*12+MONTH(Paychecks!$A$8)-MONTH($C94)),(($D94="Monthly")+3*($D94="Quarterly")+12*($D94="Yearly")))=0)*(EDATE($C94,((YEAR(Paychecks!$A$8)-YEAR($C94))*12+MONTH(Paychecks!$A$8)-MONTH($C94)))&lt;Paychecks!$A$8)),($C94&gt;=Paychecks!$A$8)*($C94&lt;=Paychecks!$B$8))))</f>
      </c>
      <c r="R94" s="14">
        <f>IF(OR($A94="",$C94=""),0,IF((7*($D94="Weekly")+14*($D94="Every 2 weeks"))&gt;0,MAX(0,-INT(($C94-(Paychecks!$B$9+1))/(7*($D94="Weekly")+14*($D94="Every 2 weeks")))-MAX(0,-INT(($C94-Paychecks!$A$9)/(7*($D94="Weekly")+14*($D94="Every 2 weeks"))))),IF((($D94="Monthly")+3*($D94="Quarterly")+12*($D94="Yearly"))&gt;0,IF(((YEAR((Paychecks!$B$9+1))-YEAR($C94))*12+MONTH((Paychecks!$B$9+1))-MONTH($C94))&lt;0,0,INT((((YEAR((Paychecks!$B$9+1))-YEAR($C94))*12+MONTH((Paychecks!$B$9+1))-MONTH($C94))-1)/(($D94="Monthly")+3*($D94="Quarterly")+12*($D94="Yearly")))+1+(MOD(((YEAR((Paychecks!$B$9+1))-YEAR($C94))*12+MONTH((Paychecks!$B$9+1))-MONTH($C94)),(($D94="Monthly")+3*($D94="Quarterly")+12*($D94="Yearly")))=0)*(EDATE($C94,((YEAR((Paychecks!$B$9+1))-YEAR($C94))*12+MONTH((Paychecks!$B$9+1))-MONTH($C94)))&lt;(Paychecks!$B$9+1)))-IF(((YEAR(Paychecks!$A$9)-YEAR($C94))*12+MONTH(Paychecks!$A$9)-MONTH($C94))&lt;0,0,INT((((YEAR(Paychecks!$A$9)-YEAR($C94))*12+MONTH(Paychecks!$A$9)-MONTH($C94))-1)/(($D94="Monthly")+3*($D94="Quarterly")+12*($D94="Yearly")))+1+(MOD(((YEAR(Paychecks!$A$9)-YEAR($C94))*12+MONTH(Paychecks!$A$9)-MONTH($C94)),(($D94="Monthly")+3*($D94="Quarterly")+12*($D94="Yearly")))=0)*(EDATE($C94,((YEAR(Paychecks!$A$9)-YEAR($C94))*12+MONTH(Paychecks!$A$9)-MONTH($C94)))&lt;Paychecks!$A$9)),($C94&gt;=Paychecks!$A$9)*($C94&lt;=Paychecks!$B$9))))</f>
      </c>
    </row>
    <row r="95" spans="1:18" x14ac:dyDescent="0.25">
      <c r="A95" s="2"/>
      <c r="B95" s="11"/>
      <c r="C95" s="9"/>
      <c r="D95" s="2"/>
      <c r="E95" s="2"/>
      <c r="F95" s="2"/>
      <c r="G95" s="2">
        <f>IF(A95="","",IF(F95="Yes","Paid",IF(C95&lt;TODAY(),"Overdue",IF(C95-TODAY()&lt;=HeadsUp,"Due soon",IF(E95="Yes","Autopay","Upcoming")))))</f>
      </c>
      <c r="H95" s="2">
        <f>IF(OR(A95="",F95="Yes"),"",C95-TODAY())</f>
      </c>
      <c r="I95" s="9">
        <f>IF(OR(A95="",C95=""),"",IF(OR(C95&lt;Paychecks!$A$2,C95&gt;Paychecks!$B$9),"",INDEX(Paychecks!$A$2:$A$9,MATCH(C95,Paychecks!$A$2:$A$9,1))))</f>
      </c>
      <c r="J95" s="2"/>
      <c r="K95" s="14">
        <f>IF(OR($A95="",$C95=""),0,IF((7*($D95="Weekly")+14*($D95="Every 2 weeks"))&gt;0,MAX(0,-INT(($C95-(Paychecks!$B$2+1))/(7*($D95="Weekly")+14*($D95="Every 2 weeks")))-MAX(0,-INT(($C95-Paychecks!$A$2)/(7*($D95="Weekly")+14*($D95="Every 2 weeks"))))),IF((($D95="Monthly")+3*($D95="Quarterly")+12*($D95="Yearly"))&gt;0,IF(((YEAR((Paychecks!$B$2+1))-YEAR($C95))*12+MONTH((Paychecks!$B$2+1))-MONTH($C95))&lt;0,0,INT((((YEAR((Paychecks!$B$2+1))-YEAR($C95))*12+MONTH((Paychecks!$B$2+1))-MONTH($C95))-1)/(($D95="Monthly")+3*($D95="Quarterly")+12*($D95="Yearly")))+1+(MOD(((YEAR((Paychecks!$B$2+1))-YEAR($C95))*12+MONTH((Paychecks!$B$2+1))-MONTH($C95)),(($D95="Monthly")+3*($D95="Quarterly")+12*($D95="Yearly")))=0)*(EDATE($C95,((YEAR((Paychecks!$B$2+1))-YEAR($C95))*12+MONTH((Paychecks!$B$2+1))-MONTH($C95)))&lt;(Paychecks!$B$2+1)))-IF(((YEAR(Paychecks!$A$2)-YEAR($C95))*12+MONTH(Paychecks!$A$2)-MONTH($C95))&lt;0,0,INT((((YEAR(Paychecks!$A$2)-YEAR($C95))*12+MONTH(Paychecks!$A$2)-MONTH($C95))-1)/(($D95="Monthly")+3*($D95="Quarterly")+12*($D95="Yearly")))+1+(MOD(((YEAR(Paychecks!$A$2)-YEAR($C95))*12+MONTH(Paychecks!$A$2)-MONTH($C95)),(($D95="Monthly")+3*($D95="Quarterly")+12*($D95="Yearly")))=0)*(EDATE($C95,((YEAR(Paychecks!$A$2)-YEAR($C95))*12+MONTH(Paychecks!$A$2)-MONTH($C95)))&lt;Paychecks!$A$2)),($C95&gt;=Paychecks!$A$2)*($C95&lt;=Paychecks!$B$2))))</f>
      </c>
      <c r="L95" s="14">
        <f>IF(OR($A95="",$C95=""),0,IF((7*($D95="Weekly")+14*($D95="Every 2 weeks"))&gt;0,MAX(0,-INT(($C95-(Paychecks!$B$3+1))/(7*($D95="Weekly")+14*($D95="Every 2 weeks")))-MAX(0,-INT(($C95-Paychecks!$A$3)/(7*($D95="Weekly")+14*($D95="Every 2 weeks"))))),IF((($D95="Monthly")+3*($D95="Quarterly")+12*($D95="Yearly"))&gt;0,IF(((YEAR((Paychecks!$B$3+1))-YEAR($C95))*12+MONTH((Paychecks!$B$3+1))-MONTH($C95))&lt;0,0,INT((((YEAR((Paychecks!$B$3+1))-YEAR($C95))*12+MONTH((Paychecks!$B$3+1))-MONTH($C95))-1)/(($D95="Monthly")+3*($D95="Quarterly")+12*($D95="Yearly")))+1+(MOD(((YEAR((Paychecks!$B$3+1))-YEAR($C95))*12+MONTH((Paychecks!$B$3+1))-MONTH($C95)),(($D95="Monthly")+3*($D95="Quarterly")+12*($D95="Yearly")))=0)*(EDATE($C95,((YEAR((Paychecks!$B$3+1))-YEAR($C95))*12+MONTH((Paychecks!$B$3+1))-MONTH($C95)))&lt;(Paychecks!$B$3+1)))-IF(((YEAR(Paychecks!$A$3)-YEAR($C95))*12+MONTH(Paychecks!$A$3)-MONTH($C95))&lt;0,0,INT((((YEAR(Paychecks!$A$3)-YEAR($C95))*12+MONTH(Paychecks!$A$3)-MONTH($C95))-1)/(($D95="Monthly")+3*($D95="Quarterly")+12*($D95="Yearly")))+1+(MOD(((YEAR(Paychecks!$A$3)-YEAR($C95))*12+MONTH(Paychecks!$A$3)-MONTH($C95)),(($D95="Monthly")+3*($D95="Quarterly")+12*($D95="Yearly")))=0)*(EDATE($C95,((YEAR(Paychecks!$A$3)-YEAR($C95))*12+MONTH(Paychecks!$A$3)-MONTH($C95)))&lt;Paychecks!$A$3)),($C95&gt;=Paychecks!$A$3)*($C95&lt;=Paychecks!$B$3))))</f>
      </c>
      <c r="M95" s="14">
        <f>IF(OR($A95="",$C95=""),0,IF((7*($D95="Weekly")+14*($D95="Every 2 weeks"))&gt;0,MAX(0,-INT(($C95-(Paychecks!$B$4+1))/(7*($D95="Weekly")+14*($D95="Every 2 weeks")))-MAX(0,-INT(($C95-Paychecks!$A$4)/(7*($D95="Weekly")+14*($D95="Every 2 weeks"))))),IF((($D95="Monthly")+3*($D95="Quarterly")+12*($D95="Yearly"))&gt;0,IF(((YEAR((Paychecks!$B$4+1))-YEAR($C95))*12+MONTH((Paychecks!$B$4+1))-MONTH($C95))&lt;0,0,INT((((YEAR((Paychecks!$B$4+1))-YEAR($C95))*12+MONTH((Paychecks!$B$4+1))-MONTH($C95))-1)/(($D95="Monthly")+3*($D95="Quarterly")+12*($D95="Yearly")))+1+(MOD(((YEAR((Paychecks!$B$4+1))-YEAR($C95))*12+MONTH((Paychecks!$B$4+1))-MONTH($C95)),(($D95="Monthly")+3*($D95="Quarterly")+12*($D95="Yearly")))=0)*(EDATE($C95,((YEAR((Paychecks!$B$4+1))-YEAR($C95))*12+MONTH((Paychecks!$B$4+1))-MONTH($C95)))&lt;(Paychecks!$B$4+1)))-IF(((YEAR(Paychecks!$A$4)-YEAR($C95))*12+MONTH(Paychecks!$A$4)-MONTH($C95))&lt;0,0,INT((((YEAR(Paychecks!$A$4)-YEAR($C95))*12+MONTH(Paychecks!$A$4)-MONTH($C95))-1)/(($D95="Monthly")+3*($D95="Quarterly")+12*($D95="Yearly")))+1+(MOD(((YEAR(Paychecks!$A$4)-YEAR($C95))*12+MONTH(Paychecks!$A$4)-MONTH($C95)),(($D95="Monthly")+3*($D95="Quarterly")+12*($D95="Yearly")))=0)*(EDATE($C95,((YEAR(Paychecks!$A$4)-YEAR($C95))*12+MONTH(Paychecks!$A$4)-MONTH($C95)))&lt;Paychecks!$A$4)),($C95&gt;=Paychecks!$A$4)*($C95&lt;=Paychecks!$B$4))))</f>
      </c>
      <c r="N95" s="14">
        <f>IF(OR($A95="",$C95=""),0,IF((7*($D95="Weekly")+14*($D95="Every 2 weeks"))&gt;0,MAX(0,-INT(($C95-(Paychecks!$B$5+1))/(7*($D95="Weekly")+14*($D95="Every 2 weeks")))-MAX(0,-INT(($C95-Paychecks!$A$5)/(7*($D95="Weekly")+14*($D95="Every 2 weeks"))))),IF((($D95="Monthly")+3*($D95="Quarterly")+12*($D95="Yearly"))&gt;0,IF(((YEAR((Paychecks!$B$5+1))-YEAR($C95))*12+MONTH((Paychecks!$B$5+1))-MONTH($C95))&lt;0,0,INT((((YEAR((Paychecks!$B$5+1))-YEAR($C95))*12+MONTH((Paychecks!$B$5+1))-MONTH($C95))-1)/(($D95="Monthly")+3*($D95="Quarterly")+12*($D95="Yearly")))+1+(MOD(((YEAR((Paychecks!$B$5+1))-YEAR($C95))*12+MONTH((Paychecks!$B$5+1))-MONTH($C95)),(($D95="Monthly")+3*($D95="Quarterly")+12*($D95="Yearly")))=0)*(EDATE($C95,((YEAR((Paychecks!$B$5+1))-YEAR($C95))*12+MONTH((Paychecks!$B$5+1))-MONTH($C95)))&lt;(Paychecks!$B$5+1)))-IF(((YEAR(Paychecks!$A$5)-YEAR($C95))*12+MONTH(Paychecks!$A$5)-MONTH($C95))&lt;0,0,INT((((YEAR(Paychecks!$A$5)-YEAR($C95))*12+MONTH(Paychecks!$A$5)-MONTH($C95))-1)/(($D95="Monthly")+3*($D95="Quarterly")+12*($D95="Yearly")))+1+(MOD(((YEAR(Paychecks!$A$5)-YEAR($C95))*12+MONTH(Paychecks!$A$5)-MONTH($C95)),(($D95="Monthly")+3*($D95="Quarterly")+12*($D95="Yearly")))=0)*(EDATE($C95,((YEAR(Paychecks!$A$5)-YEAR($C95))*12+MONTH(Paychecks!$A$5)-MONTH($C95)))&lt;Paychecks!$A$5)),($C95&gt;=Paychecks!$A$5)*($C95&lt;=Paychecks!$B$5))))</f>
      </c>
      <c r="O95" s="14">
        <f>IF(OR($A95="",$C95=""),0,IF((7*($D95="Weekly")+14*($D95="Every 2 weeks"))&gt;0,MAX(0,-INT(($C95-(Paychecks!$B$6+1))/(7*($D95="Weekly")+14*($D95="Every 2 weeks")))-MAX(0,-INT(($C95-Paychecks!$A$6)/(7*($D95="Weekly")+14*($D95="Every 2 weeks"))))),IF((($D95="Monthly")+3*($D95="Quarterly")+12*($D95="Yearly"))&gt;0,IF(((YEAR((Paychecks!$B$6+1))-YEAR($C95))*12+MONTH((Paychecks!$B$6+1))-MONTH($C95))&lt;0,0,INT((((YEAR((Paychecks!$B$6+1))-YEAR($C95))*12+MONTH((Paychecks!$B$6+1))-MONTH($C95))-1)/(($D95="Monthly")+3*($D95="Quarterly")+12*($D95="Yearly")))+1+(MOD(((YEAR((Paychecks!$B$6+1))-YEAR($C95))*12+MONTH((Paychecks!$B$6+1))-MONTH($C95)),(($D95="Monthly")+3*($D95="Quarterly")+12*($D95="Yearly")))=0)*(EDATE($C95,((YEAR((Paychecks!$B$6+1))-YEAR($C95))*12+MONTH((Paychecks!$B$6+1))-MONTH($C95)))&lt;(Paychecks!$B$6+1)))-IF(((YEAR(Paychecks!$A$6)-YEAR($C95))*12+MONTH(Paychecks!$A$6)-MONTH($C95))&lt;0,0,INT((((YEAR(Paychecks!$A$6)-YEAR($C95))*12+MONTH(Paychecks!$A$6)-MONTH($C95))-1)/(($D95="Monthly")+3*($D95="Quarterly")+12*($D95="Yearly")))+1+(MOD(((YEAR(Paychecks!$A$6)-YEAR($C95))*12+MONTH(Paychecks!$A$6)-MONTH($C95)),(($D95="Monthly")+3*($D95="Quarterly")+12*($D95="Yearly")))=0)*(EDATE($C95,((YEAR(Paychecks!$A$6)-YEAR($C95))*12+MONTH(Paychecks!$A$6)-MONTH($C95)))&lt;Paychecks!$A$6)),($C95&gt;=Paychecks!$A$6)*($C95&lt;=Paychecks!$B$6))))</f>
      </c>
      <c r="P95" s="14">
        <f>IF(OR($A95="",$C95=""),0,IF((7*($D95="Weekly")+14*($D95="Every 2 weeks"))&gt;0,MAX(0,-INT(($C95-(Paychecks!$B$7+1))/(7*($D95="Weekly")+14*($D95="Every 2 weeks")))-MAX(0,-INT(($C95-Paychecks!$A$7)/(7*($D95="Weekly")+14*($D95="Every 2 weeks"))))),IF((($D95="Monthly")+3*($D95="Quarterly")+12*($D95="Yearly"))&gt;0,IF(((YEAR((Paychecks!$B$7+1))-YEAR($C95))*12+MONTH((Paychecks!$B$7+1))-MONTH($C95))&lt;0,0,INT((((YEAR((Paychecks!$B$7+1))-YEAR($C95))*12+MONTH((Paychecks!$B$7+1))-MONTH($C95))-1)/(($D95="Monthly")+3*($D95="Quarterly")+12*($D95="Yearly")))+1+(MOD(((YEAR((Paychecks!$B$7+1))-YEAR($C95))*12+MONTH((Paychecks!$B$7+1))-MONTH($C95)),(($D95="Monthly")+3*($D95="Quarterly")+12*($D95="Yearly")))=0)*(EDATE($C95,((YEAR((Paychecks!$B$7+1))-YEAR($C95))*12+MONTH((Paychecks!$B$7+1))-MONTH($C95)))&lt;(Paychecks!$B$7+1)))-IF(((YEAR(Paychecks!$A$7)-YEAR($C95))*12+MONTH(Paychecks!$A$7)-MONTH($C95))&lt;0,0,INT((((YEAR(Paychecks!$A$7)-YEAR($C95))*12+MONTH(Paychecks!$A$7)-MONTH($C95))-1)/(($D95="Monthly")+3*($D95="Quarterly")+12*($D95="Yearly")))+1+(MOD(((YEAR(Paychecks!$A$7)-YEAR($C95))*12+MONTH(Paychecks!$A$7)-MONTH($C95)),(($D95="Monthly")+3*($D95="Quarterly")+12*($D95="Yearly")))=0)*(EDATE($C95,((YEAR(Paychecks!$A$7)-YEAR($C95))*12+MONTH(Paychecks!$A$7)-MONTH($C95)))&lt;Paychecks!$A$7)),($C95&gt;=Paychecks!$A$7)*($C95&lt;=Paychecks!$B$7))))</f>
      </c>
      <c r="Q95" s="14">
        <f>IF(OR($A95="",$C95=""),0,IF((7*($D95="Weekly")+14*($D95="Every 2 weeks"))&gt;0,MAX(0,-INT(($C95-(Paychecks!$B$8+1))/(7*($D95="Weekly")+14*($D95="Every 2 weeks")))-MAX(0,-INT(($C95-Paychecks!$A$8)/(7*($D95="Weekly")+14*($D95="Every 2 weeks"))))),IF((($D95="Monthly")+3*($D95="Quarterly")+12*($D95="Yearly"))&gt;0,IF(((YEAR((Paychecks!$B$8+1))-YEAR($C95))*12+MONTH((Paychecks!$B$8+1))-MONTH($C95))&lt;0,0,INT((((YEAR((Paychecks!$B$8+1))-YEAR($C95))*12+MONTH((Paychecks!$B$8+1))-MONTH($C95))-1)/(($D95="Monthly")+3*($D95="Quarterly")+12*($D95="Yearly")))+1+(MOD(((YEAR((Paychecks!$B$8+1))-YEAR($C95))*12+MONTH((Paychecks!$B$8+1))-MONTH($C95)),(($D95="Monthly")+3*($D95="Quarterly")+12*($D95="Yearly")))=0)*(EDATE($C95,((YEAR((Paychecks!$B$8+1))-YEAR($C95))*12+MONTH((Paychecks!$B$8+1))-MONTH($C95)))&lt;(Paychecks!$B$8+1)))-IF(((YEAR(Paychecks!$A$8)-YEAR($C95))*12+MONTH(Paychecks!$A$8)-MONTH($C95))&lt;0,0,INT((((YEAR(Paychecks!$A$8)-YEAR($C95))*12+MONTH(Paychecks!$A$8)-MONTH($C95))-1)/(($D95="Monthly")+3*($D95="Quarterly")+12*($D95="Yearly")))+1+(MOD(((YEAR(Paychecks!$A$8)-YEAR($C95))*12+MONTH(Paychecks!$A$8)-MONTH($C95)),(($D95="Monthly")+3*($D95="Quarterly")+12*($D95="Yearly")))=0)*(EDATE($C95,((YEAR(Paychecks!$A$8)-YEAR($C95))*12+MONTH(Paychecks!$A$8)-MONTH($C95)))&lt;Paychecks!$A$8)),($C95&gt;=Paychecks!$A$8)*($C95&lt;=Paychecks!$B$8))))</f>
      </c>
      <c r="R95" s="14">
        <f>IF(OR($A95="",$C95=""),0,IF((7*($D95="Weekly")+14*($D95="Every 2 weeks"))&gt;0,MAX(0,-INT(($C95-(Paychecks!$B$9+1))/(7*($D95="Weekly")+14*($D95="Every 2 weeks")))-MAX(0,-INT(($C95-Paychecks!$A$9)/(7*($D95="Weekly")+14*($D95="Every 2 weeks"))))),IF((($D95="Monthly")+3*($D95="Quarterly")+12*($D95="Yearly"))&gt;0,IF(((YEAR((Paychecks!$B$9+1))-YEAR($C95))*12+MONTH((Paychecks!$B$9+1))-MONTH($C95))&lt;0,0,INT((((YEAR((Paychecks!$B$9+1))-YEAR($C95))*12+MONTH((Paychecks!$B$9+1))-MONTH($C95))-1)/(($D95="Monthly")+3*($D95="Quarterly")+12*($D95="Yearly")))+1+(MOD(((YEAR((Paychecks!$B$9+1))-YEAR($C95))*12+MONTH((Paychecks!$B$9+1))-MONTH($C95)),(($D95="Monthly")+3*($D95="Quarterly")+12*($D95="Yearly")))=0)*(EDATE($C95,((YEAR((Paychecks!$B$9+1))-YEAR($C95))*12+MONTH((Paychecks!$B$9+1))-MONTH($C95)))&lt;(Paychecks!$B$9+1)))-IF(((YEAR(Paychecks!$A$9)-YEAR($C95))*12+MONTH(Paychecks!$A$9)-MONTH($C95))&lt;0,0,INT((((YEAR(Paychecks!$A$9)-YEAR($C95))*12+MONTH(Paychecks!$A$9)-MONTH($C95))-1)/(($D95="Monthly")+3*($D95="Quarterly")+12*($D95="Yearly")))+1+(MOD(((YEAR(Paychecks!$A$9)-YEAR($C95))*12+MONTH(Paychecks!$A$9)-MONTH($C95)),(($D95="Monthly")+3*($D95="Quarterly")+12*($D95="Yearly")))=0)*(EDATE($C95,((YEAR(Paychecks!$A$9)-YEAR($C95))*12+MONTH(Paychecks!$A$9)-MONTH($C95)))&lt;Paychecks!$A$9)),($C95&gt;=Paychecks!$A$9)*($C95&lt;=Paychecks!$B$9))))</f>
      </c>
    </row>
    <row r="96" spans="1:18" x14ac:dyDescent="0.25">
      <c r="A96" s="2"/>
      <c r="B96" s="11"/>
      <c r="C96" s="9"/>
      <c r="D96" s="2"/>
      <c r="E96" s="2"/>
      <c r="F96" s="2"/>
      <c r="G96" s="2">
        <f>IF(A96="","",IF(F96="Yes","Paid",IF(C96&lt;TODAY(),"Overdue",IF(C96-TODAY()&lt;=HeadsUp,"Due soon",IF(E96="Yes","Autopay","Upcoming")))))</f>
      </c>
      <c r="H96" s="2">
        <f>IF(OR(A96="",F96="Yes"),"",C96-TODAY())</f>
      </c>
      <c r="I96" s="9">
        <f>IF(OR(A96="",C96=""),"",IF(OR(C96&lt;Paychecks!$A$2,C96&gt;Paychecks!$B$9),"",INDEX(Paychecks!$A$2:$A$9,MATCH(C96,Paychecks!$A$2:$A$9,1))))</f>
      </c>
      <c r="J96" s="2"/>
      <c r="K96" s="14">
        <f>IF(OR($A96="",$C96=""),0,IF((7*($D96="Weekly")+14*($D96="Every 2 weeks"))&gt;0,MAX(0,-INT(($C96-(Paychecks!$B$2+1))/(7*($D96="Weekly")+14*($D96="Every 2 weeks")))-MAX(0,-INT(($C96-Paychecks!$A$2)/(7*($D96="Weekly")+14*($D96="Every 2 weeks"))))),IF((($D96="Monthly")+3*($D96="Quarterly")+12*($D96="Yearly"))&gt;0,IF(((YEAR((Paychecks!$B$2+1))-YEAR($C96))*12+MONTH((Paychecks!$B$2+1))-MONTH($C96))&lt;0,0,INT((((YEAR((Paychecks!$B$2+1))-YEAR($C96))*12+MONTH((Paychecks!$B$2+1))-MONTH($C96))-1)/(($D96="Monthly")+3*($D96="Quarterly")+12*($D96="Yearly")))+1+(MOD(((YEAR((Paychecks!$B$2+1))-YEAR($C96))*12+MONTH((Paychecks!$B$2+1))-MONTH($C96)),(($D96="Monthly")+3*($D96="Quarterly")+12*($D96="Yearly")))=0)*(EDATE($C96,((YEAR((Paychecks!$B$2+1))-YEAR($C96))*12+MONTH((Paychecks!$B$2+1))-MONTH($C96)))&lt;(Paychecks!$B$2+1)))-IF(((YEAR(Paychecks!$A$2)-YEAR($C96))*12+MONTH(Paychecks!$A$2)-MONTH($C96))&lt;0,0,INT((((YEAR(Paychecks!$A$2)-YEAR($C96))*12+MONTH(Paychecks!$A$2)-MONTH($C96))-1)/(($D96="Monthly")+3*($D96="Quarterly")+12*($D96="Yearly")))+1+(MOD(((YEAR(Paychecks!$A$2)-YEAR($C96))*12+MONTH(Paychecks!$A$2)-MONTH($C96)),(($D96="Monthly")+3*($D96="Quarterly")+12*($D96="Yearly")))=0)*(EDATE($C96,((YEAR(Paychecks!$A$2)-YEAR($C96))*12+MONTH(Paychecks!$A$2)-MONTH($C96)))&lt;Paychecks!$A$2)),($C96&gt;=Paychecks!$A$2)*($C96&lt;=Paychecks!$B$2))))</f>
      </c>
      <c r="L96" s="14">
        <f>IF(OR($A96="",$C96=""),0,IF((7*($D96="Weekly")+14*($D96="Every 2 weeks"))&gt;0,MAX(0,-INT(($C96-(Paychecks!$B$3+1))/(7*($D96="Weekly")+14*($D96="Every 2 weeks")))-MAX(0,-INT(($C96-Paychecks!$A$3)/(7*($D96="Weekly")+14*($D96="Every 2 weeks"))))),IF((($D96="Monthly")+3*($D96="Quarterly")+12*($D96="Yearly"))&gt;0,IF(((YEAR((Paychecks!$B$3+1))-YEAR($C96))*12+MONTH((Paychecks!$B$3+1))-MONTH($C96))&lt;0,0,INT((((YEAR((Paychecks!$B$3+1))-YEAR($C96))*12+MONTH((Paychecks!$B$3+1))-MONTH($C96))-1)/(($D96="Monthly")+3*($D96="Quarterly")+12*($D96="Yearly")))+1+(MOD(((YEAR((Paychecks!$B$3+1))-YEAR($C96))*12+MONTH((Paychecks!$B$3+1))-MONTH($C96)),(($D96="Monthly")+3*($D96="Quarterly")+12*($D96="Yearly")))=0)*(EDATE($C96,((YEAR((Paychecks!$B$3+1))-YEAR($C96))*12+MONTH((Paychecks!$B$3+1))-MONTH($C96)))&lt;(Paychecks!$B$3+1)))-IF(((YEAR(Paychecks!$A$3)-YEAR($C96))*12+MONTH(Paychecks!$A$3)-MONTH($C96))&lt;0,0,INT((((YEAR(Paychecks!$A$3)-YEAR($C96))*12+MONTH(Paychecks!$A$3)-MONTH($C96))-1)/(($D96="Monthly")+3*($D96="Quarterly")+12*($D96="Yearly")))+1+(MOD(((YEAR(Paychecks!$A$3)-YEAR($C96))*12+MONTH(Paychecks!$A$3)-MONTH($C96)),(($D96="Monthly")+3*($D96="Quarterly")+12*($D96="Yearly")))=0)*(EDATE($C96,((YEAR(Paychecks!$A$3)-YEAR($C96))*12+MONTH(Paychecks!$A$3)-MONTH($C96)))&lt;Paychecks!$A$3)),($C96&gt;=Paychecks!$A$3)*($C96&lt;=Paychecks!$B$3))))</f>
      </c>
      <c r="M96" s="14">
        <f>IF(OR($A96="",$C96=""),0,IF((7*($D96="Weekly")+14*($D96="Every 2 weeks"))&gt;0,MAX(0,-INT(($C96-(Paychecks!$B$4+1))/(7*($D96="Weekly")+14*($D96="Every 2 weeks")))-MAX(0,-INT(($C96-Paychecks!$A$4)/(7*($D96="Weekly")+14*($D96="Every 2 weeks"))))),IF((($D96="Monthly")+3*($D96="Quarterly")+12*($D96="Yearly"))&gt;0,IF(((YEAR((Paychecks!$B$4+1))-YEAR($C96))*12+MONTH((Paychecks!$B$4+1))-MONTH($C96))&lt;0,0,INT((((YEAR((Paychecks!$B$4+1))-YEAR($C96))*12+MONTH((Paychecks!$B$4+1))-MONTH($C96))-1)/(($D96="Monthly")+3*($D96="Quarterly")+12*($D96="Yearly")))+1+(MOD(((YEAR((Paychecks!$B$4+1))-YEAR($C96))*12+MONTH((Paychecks!$B$4+1))-MONTH($C96)),(($D96="Monthly")+3*($D96="Quarterly")+12*($D96="Yearly")))=0)*(EDATE($C96,((YEAR((Paychecks!$B$4+1))-YEAR($C96))*12+MONTH((Paychecks!$B$4+1))-MONTH($C96)))&lt;(Paychecks!$B$4+1)))-IF(((YEAR(Paychecks!$A$4)-YEAR($C96))*12+MONTH(Paychecks!$A$4)-MONTH($C96))&lt;0,0,INT((((YEAR(Paychecks!$A$4)-YEAR($C96))*12+MONTH(Paychecks!$A$4)-MONTH($C96))-1)/(($D96="Monthly")+3*($D96="Quarterly")+12*($D96="Yearly")))+1+(MOD(((YEAR(Paychecks!$A$4)-YEAR($C96))*12+MONTH(Paychecks!$A$4)-MONTH($C96)),(($D96="Monthly")+3*($D96="Quarterly")+12*($D96="Yearly")))=0)*(EDATE($C96,((YEAR(Paychecks!$A$4)-YEAR($C96))*12+MONTH(Paychecks!$A$4)-MONTH($C96)))&lt;Paychecks!$A$4)),($C96&gt;=Paychecks!$A$4)*($C96&lt;=Paychecks!$B$4))))</f>
      </c>
      <c r="N96" s="14">
        <f>IF(OR($A96="",$C96=""),0,IF((7*($D96="Weekly")+14*($D96="Every 2 weeks"))&gt;0,MAX(0,-INT(($C96-(Paychecks!$B$5+1))/(7*($D96="Weekly")+14*($D96="Every 2 weeks")))-MAX(0,-INT(($C96-Paychecks!$A$5)/(7*($D96="Weekly")+14*($D96="Every 2 weeks"))))),IF((($D96="Monthly")+3*($D96="Quarterly")+12*($D96="Yearly"))&gt;0,IF(((YEAR((Paychecks!$B$5+1))-YEAR($C96))*12+MONTH((Paychecks!$B$5+1))-MONTH($C96))&lt;0,0,INT((((YEAR((Paychecks!$B$5+1))-YEAR($C96))*12+MONTH((Paychecks!$B$5+1))-MONTH($C96))-1)/(($D96="Monthly")+3*($D96="Quarterly")+12*($D96="Yearly")))+1+(MOD(((YEAR((Paychecks!$B$5+1))-YEAR($C96))*12+MONTH((Paychecks!$B$5+1))-MONTH($C96)),(($D96="Monthly")+3*($D96="Quarterly")+12*($D96="Yearly")))=0)*(EDATE($C96,((YEAR((Paychecks!$B$5+1))-YEAR($C96))*12+MONTH((Paychecks!$B$5+1))-MONTH($C96)))&lt;(Paychecks!$B$5+1)))-IF(((YEAR(Paychecks!$A$5)-YEAR($C96))*12+MONTH(Paychecks!$A$5)-MONTH($C96))&lt;0,0,INT((((YEAR(Paychecks!$A$5)-YEAR($C96))*12+MONTH(Paychecks!$A$5)-MONTH($C96))-1)/(($D96="Monthly")+3*($D96="Quarterly")+12*($D96="Yearly")))+1+(MOD(((YEAR(Paychecks!$A$5)-YEAR($C96))*12+MONTH(Paychecks!$A$5)-MONTH($C96)),(($D96="Monthly")+3*($D96="Quarterly")+12*($D96="Yearly")))=0)*(EDATE($C96,((YEAR(Paychecks!$A$5)-YEAR($C96))*12+MONTH(Paychecks!$A$5)-MONTH($C96)))&lt;Paychecks!$A$5)),($C96&gt;=Paychecks!$A$5)*($C96&lt;=Paychecks!$B$5))))</f>
      </c>
      <c r="O96" s="14">
        <f>IF(OR($A96="",$C96=""),0,IF((7*($D96="Weekly")+14*($D96="Every 2 weeks"))&gt;0,MAX(0,-INT(($C96-(Paychecks!$B$6+1))/(7*($D96="Weekly")+14*($D96="Every 2 weeks")))-MAX(0,-INT(($C96-Paychecks!$A$6)/(7*($D96="Weekly")+14*($D96="Every 2 weeks"))))),IF((($D96="Monthly")+3*($D96="Quarterly")+12*($D96="Yearly"))&gt;0,IF(((YEAR((Paychecks!$B$6+1))-YEAR($C96))*12+MONTH((Paychecks!$B$6+1))-MONTH($C96))&lt;0,0,INT((((YEAR((Paychecks!$B$6+1))-YEAR($C96))*12+MONTH((Paychecks!$B$6+1))-MONTH($C96))-1)/(($D96="Monthly")+3*($D96="Quarterly")+12*($D96="Yearly")))+1+(MOD(((YEAR((Paychecks!$B$6+1))-YEAR($C96))*12+MONTH((Paychecks!$B$6+1))-MONTH($C96)),(($D96="Monthly")+3*($D96="Quarterly")+12*($D96="Yearly")))=0)*(EDATE($C96,((YEAR((Paychecks!$B$6+1))-YEAR($C96))*12+MONTH((Paychecks!$B$6+1))-MONTH($C96)))&lt;(Paychecks!$B$6+1)))-IF(((YEAR(Paychecks!$A$6)-YEAR($C96))*12+MONTH(Paychecks!$A$6)-MONTH($C96))&lt;0,0,INT((((YEAR(Paychecks!$A$6)-YEAR($C96))*12+MONTH(Paychecks!$A$6)-MONTH($C96))-1)/(($D96="Monthly")+3*($D96="Quarterly")+12*($D96="Yearly")))+1+(MOD(((YEAR(Paychecks!$A$6)-YEAR($C96))*12+MONTH(Paychecks!$A$6)-MONTH($C96)),(($D96="Monthly")+3*($D96="Quarterly")+12*($D96="Yearly")))=0)*(EDATE($C96,((YEAR(Paychecks!$A$6)-YEAR($C96))*12+MONTH(Paychecks!$A$6)-MONTH($C96)))&lt;Paychecks!$A$6)),($C96&gt;=Paychecks!$A$6)*($C96&lt;=Paychecks!$B$6))))</f>
      </c>
      <c r="P96" s="14">
        <f>IF(OR($A96="",$C96=""),0,IF((7*($D96="Weekly")+14*($D96="Every 2 weeks"))&gt;0,MAX(0,-INT(($C96-(Paychecks!$B$7+1))/(7*($D96="Weekly")+14*($D96="Every 2 weeks")))-MAX(0,-INT(($C96-Paychecks!$A$7)/(7*($D96="Weekly")+14*($D96="Every 2 weeks"))))),IF((($D96="Monthly")+3*($D96="Quarterly")+12*($D96="Yearly"))&gt;0,IF(((YEAR((Paychecks!$B$7+1))-YEAR($C96))*12+MONTH((Paychecks!$B$7+1))-MONTH($C96))&lt;0,0,INT((((YEAR((Paychecks!$B$7+1))-YEAR($C96))*12+MONTH((Paychecks!$B$7+1))-MONTH($C96))-1)/(($D96="Monthly")+3*($D96="Quarterly")+12*($D96="Yearly")))+1+(MOD(((YEAR((Paychecks!$B$7+1))-YEAR($C96))*12+MONTH((Paychecks!$B$7+1))-MONTH($C96)),(($D96="Monthly")+3*($D96="Quarterly")+12*($D96="Yearly")))=0)*(EDATE($C96,((YEAR((Paychecks!$B$7+1))-YEAR($C96))*12+MONTH((Paychecks!$B$7+1))-MONTH($C96)))&lt;(Paychecks!$B$7+1)))-IF(((YEAR(Paychecks!$A$7)-YEAR($C96))*12+MONTH(Paychecks!$A$7)-MONTH($C96))&lt;0,0,INT((((YEAR(Paychecks!$A$7)-YEAR($C96))*12+MONTH(Paychecks!$A$7)-MONTH($C96))-1)/(($D96="Monthly")+3*($D96="Quarterly")+12*($D96="Yearly")))+1+(MOD(((YEAR(Paychecks!$A$7)-YEAR($C96))*12+MONTH(Paychecks!$A$7)-MONTH($C96)),(($D96="Monthly")+3*($D96="Quarterly")+12*($D96="Yearly")))=0)*(EDATE($C96,((YEAR(Paychecks!$A$7)-YEAR($C96))*12+MONTH(Paychecks!$A$7)-MONTH($C96)))&lt;Paychecks!$A$7)),($C96&gt;=Paychecks!$A$7)*($C96&lt;=Paychecks!$B$7))))</f>
      </c>
      <c r="Q96" s="14">
        <f>IF(OR($A96="",$C96=""),0,IF((7*($D96="Weekly")+14*($D96="Every 2 weeks"))&gt;0,MAX(0,-INT(($C96-(Paychecks!$B$8+1))/(7*($D96="Weekly")+14*($D96="Every 2 weeks")))-MAX(0,-INT(($C96-Paychecks!$A$8)/(7*($D96="Weekly")+14*($D96="Every 2 weeks"))))),IF((($D96="Monthly")+3*($D96="Quarterly")+12*($D96="Yearly"))&gt;0,IF(((YEAR((Paychecks!$B$8+1))-YEAR($C96))*12+MONTH((Paychecks!$B$8+1))-MONTH($C96))&lt;0,0,INT((((YEAR((Paychecks!$B$8+1))-YEAR($C96))*12+MONTH((Paychecks!$B$8+1))-MONTH($C96))-1)/(($D96="Monthly")+3*($D96="Quarterly")+12*($D96="Yearly")))+1+(MOD(((YEAR((Paychecks!$B$8+1))-YEAR($C96))*12+MONTH((Paychecks!$B$8+1))-MONTH($C96)),(($D96="Monthly")+3*($D96="Quarterly")+12*($D96="Yearly")))=0)*(EDATE($C96,((YEAR((Paychecks!$B$8+1))-YEAR($C96))*12+MONTH((Paychecks!$B$8+1))-MONTH($C96)))&lt;(Paychecks!$B$8+1)))-IF(((YEAR(Paychecks!$A$8)-YEAR($C96))*12+MONTH(Paychecks!$A$8)-MONTH($C96))&lt;0,0,INT((((YEAR(Paychecks!$A$8)-YEAR($C96))*12+MONTH(Paychecks!$A$8)-MONTH($C96))-1)/(($D96="Monthly")+3*($D96="Quarterly")+12*($D96="Yearly")))+1+(MOD(((YEAR(Paychecks!$A$8)-YEAR($C96))*12+MONTH(Paychecks!$A$8)-MONTH($C96)),(($D96="Monthly")+3*($D96="Quarterly")+12*($D96="Yearly")))=0)*(EDATE($C96,((YEAR(Paychecks!$A$8)-YEAR($C96))*12+MONTH(Paychecks!$A$8)-MONTH($C96)))&lt;Paychecks!$A$8)),($C96&gt;=Paychecks!$A$8)*($C96&lt;=Paychecks!$B$8))))</f>
      </c>
      <c r="R96" s="14">
        <f>IF(OR($A96="",$C96=""),0,IF((7*($D96="Weekly")+14*($D96="Every 2 weeks"))&gt;0,MAX(0,-INT(($C96-(Paychecks!$B$9+1))/(7*($D96="Weekly")+14*($D96="Every 2 weeks")))-MAX(0,-INT(($C96-Paychecks!$A$9)/(7*($D96="Weekly")+14*($D96="Every 2 weeks"))))),IF((($D96="Monthly")+3*($D96="Quarterly")+12*($D96="Yearly"))&gt;0,IF(((YEAR((Paychecks!$B$9+1))-YEAR($C96))*12+MONTH((Paychecks!$B$9+1))-MONTH($C96))&lt;0,0,INT((((YEAR((Paychecks!$B$9+1))-YEAR($C96))*12+MONTH((Paychecks!$B$9+1))-MONTH($C96))-1)/(($D96="Monthly")+3*($D96="Quarterly")+12*($D96="Yearly")))+1+(MOD(((YEAR((Paychecks!$B$9+1))-YEAR($C96))*12+MONTH((Paychecks!$B$9+1))-MONTH($C96)),(($D96="Monthly")+3*($D96="Quarterly")+12*($D96="Yearly")))=0)*(EDATE($C96,((YEAR((Paychecks!$B$9+1))-YEAR($C96))*12+MONTH((Paychecks!$B$9+1))-MONTH($C96)))&lt;(Paychecks!$B$9+1)))-IF(((YEAR(Paychecks!$A$9)-YEAR($C96))*12+MONTH(Paychecks!$A$9)-MONTH($C96))&lt;0,0,INT((((YEAR(Paychecks!$A$9)-YEAR($C96))*12+MONTH(Paychecks!$A$9)-MONTH($C96))-1)/(($D96="Monthly")+3*($D96="Quarterly")+12*($D96="Yearly")))+1+(MOD(((YEAR(Paychecks!$A$9)-YEAR($C96))*12+MONTH(Paychecks!$A$9)-MONTH($C96)),(($D96="Monthly")+3*($D96="Quarterly")+12*($D96="Yearly")))=0)*(EDATE($C96,((YEAR(Paychecks!$A$9)-YEAR($C96))*12+MONTH(Paychecks!$A$9)-MONTH($C96)))&lt;Paychecks!$A$9)),($C96&gt;=Paychecks!$A$9)*($C96&lt;=Paychecks!$B$9))))</f>
      </c>
    </row>
    <row r="97" spans="1:18" x14ac:dyDescent="0.25">
      <c r="A97" s="2"/>
      <c r="B97" s="11"/>
      <c r="C97" s="9"/>
      <c r="D97" s="2"/>
      <c r="E97" s="2"/>
      <c r="F97" s="2"/>
      <c r="G97" s="2">
        <f>IF(A97="","",IF(F97="Yes","Paid",IF(C97&lt;TODAY(),"Overdue",IF(C97-TODAY()&lt;=HeadsUp,"Due soon",IF(E97="Yes","Autopay","Upcoming")))))</f>
      </c>
      <c r="H97" s="2">
        <f>IF(OR(A97="",F97="Yes"),"",C97-TODAY())</f>
      </c>
      <c r="I97" s="9">
        <f>IF(OR(A97="",C97=""),"",IF(OR(C97&lt;Paychecks!$A$2,C97&gt;Paychecks!$B$9),"",INDEX(Paychecks!$A$2:$A$9,MATCH(C97,Paychecks!$A$2:$A$9,1))))</f>
      </c>
      <c r="J97" s="2"/>
      <c r="K97" s="14">
        <f>IF(OR($A97="",$C97=""),0,IF((7*($D97="Weekly")+14*($D97="Every 2 weeks"))&gt;0,MAX(0,-INT(($C97-(Paychecks!$B$2+1))/(7*($D97="Weekly")+14*($D97="Every 2 weeks")))-MAX(0,-INT(($C97-Paychecks!$A$2)/(7*($D97="Weekly")+14*($D97="Every 2 weeks"))))),IF((($D97="Monthly")+3*($D97="Quarterly")+12*($D97="Yearly"))&gt;0,IF(((YEAR((Paychecks!$B$2+1))-YEAR($C97))*12+MONTH((Paychecks!$B$2+1))-MONTH($C97))&lt;0,0,INT((((YEAR((Paychecks!$B$2+1))-YEAR($C97))*12+MONTH((Paychecks!$B$2+1))-MONTH($C97))-1)/(($D97="Monthly")+3*($D97="Quarterly")+12*($D97="Yearly")))+1+(MOD(((YEAR((Paychecks!$B$2+1))-YEAR($C97))*12+MONTH((Paychecks!$B$2+1))-MONTH($C97)),(($D97="Monthly")+3*($D97="Quarterly")+12*($D97="Yearly")))=0)*(EDATE($C97,((YEAR((Paychecks!$B$2+1))-YEAR($C97))*12+MONTH((Paychecks!$B$2+1))-MONTH($C97)))&lt;(Paychecks!$B$2+1)))-IF(((YEAR(Paychecks!$A$2)-YEAR($C97))*12+MONTH(Paychecks!$A$2)-MONTH($C97))&lt;0,0,INT((((YEAR(Paychecks!$A$2)-YEAR($C97))*12+MONTH(Paychecks!$A$2)-MONTH($C97))-1)/(($D97="Monthly")+3*($D97="Quarterly")+12*($D97="Yearly")))+1+(MOD(((YEAR(Paychecks!$A$2)-YEAR($C97))*12+MONTH(Paychecks!$A$2)-MONTH($C97)),(($D97="Monthly")+3*($D97="Quarterly")+12*($D97="Yearly")))=0)*(EDATE($C97,((YEAR(Paychecks!$A$2)-YEAR($C97))*12+MONTH(Paychecks!$A$2)-MONTH($C97)))&lt;Paychecks!$A$2)),($C97&gt;=Paychecks!$A$2)*($C97&lt;=Paychecks!$B$2))))</f>
      </c>
      <c r="L97" s="14">
        <f>IF(OR($A97="",$C97=""),0,IF((7*($D97="Weekly")+14*($D97="Every 2 weeks"))&gt;0,MAX(0,-INT(($C97-(Paychecks!$B$3+1))/(7*($D97="Weekly")+14*($D97="Every 2 weeks")))-MAX(0,-INT(($C97-Paychecks!$A$3)/(7*($D97="Weekly")+14*($D97="Every 2 weeks"))))),IF((($D97="Monthly")+3*($D97="Quarterly")+12*($D97="Yearly"))&gt;0,IF(((YEAR((Paychecks!$B$3+1))-YEAR($C97))*12+MONTH((Paychecks!$B$3+1))-MONTH($C97))&lt;0,0,INT((((YEAR((Paychecks!$B$3+1))-YEAR($C97))*12+MONTH((Paychecks!$B$3+1))-MONTH($C97))-1)/(($D97="Monthly")+3*($D97="Quarterly")+12*($D97="Yearly")))+1+(MOD(((YEAR((Paychecks!$B$3+1))-YEAR($C97))*12+MONTH((Paychecks!$B$3+1))-MONTH($C97)),(($D97="Monthly")+3*($D97="Quarterly")+12*($D97="Yearly")))=0)*(EDATE($C97,((YEAR((Paychecks!$B$3+1))-YEAR($C97))*12+MONTH((Paychecks!$B$3+1))-MONTH($C97)))&lt;(Paychecks!$B$3+1)))-IF(((YEAR(Paychecks!$A$3)-YEAR($C97))*12+MONTH(Paychecks!$A$3)-MONTH($C97))&lt;0,0,INT((((YEAR(Paychecks!$A$3)-YEAR($C97))*12+MONTH(Paychecks!$A$3)-MONTH($C97))-1)/(($D97="Monthly")+3*($D97="Quarterly")+12*($D97="Yearly")))+1+(MOD(((YEAR(Paychecks!$A$3)-YEAR($C97))*12+MONTH(Paychecks!$A$3)-MONTH($C97)),(($D97="Monthly")+3*($D97="Quarterly")+12*($D97="Yearly")))=0)*(EDATE($C97,((YEAR(Paychecks!$A$3)-YEAR($C97))*12+MONTH(Paychecks!$A$3)-MONTH($C97)))&lt;Paychecks!$A$3)),($C97&gt;=Paychecks!$A$3)*($C97&lt;=Paychecks!$B$3))))</f>
      </c>
      <c r="M97" s="14">
        <f>IF(OR($A97="",$C97=""),0,IF((7*($D97="Weekly")+14*($D97="Every 2 weeks"))&gt;0,MAX(0,-INT(($C97-(Paychecks!$B$4+1))/(7*($D97="Weekly")+14*($D97="Every 2 weeks")))-MAX(0,-INT(($C97-Paychecks!$A$4)/(7*($D97="Weekly")+14*($D97="Every 2 weeks"))))),IF((($D97="Monthly")+3*($D97="Quarterly")+12*($D97="Yearly"))&gt;0,IF(((YEAR((Paychecks!$B$4+1))-YEAR($C97))*12+MONTH((Paychecks!$B$4+1))-MONTH($C97))&lt;0,0,INT((((YEAR((Paychecks!$B$4+1))-YEAR($C97))*12+MONTH((Paychecks!$B$4+1))-MONTH($C97))-1)/(($D97="Monthly")+3*($D97="Quarterly")+12*($D97="Yearly")))+1+(MOD(((YEAR((Paychecks!$B$4+1))-YEAR($C97))*12+MONTH((Paychecks!$B$4+1))-MONTH($C97)),(($D97="Monthly")+3*($D97="Quarterly")+12*($D97="Yearly")))=0)*(EDATE($C97,((YEAR((Paychecks!$B$4+1))-YEAR($C97))*12+MONTH((Paychecks!$B$4+1))-MONTH($C97)))&lt;(Paychecks!$B$4+1)))-IF(((YEAR(Paychecks!$A$4)-YEAR($C97))*12+MONTH(Paychecks!$A$4)-MONTH($C97))&lt;0,0,INT((((YEAR(Paychecks!$A$4)-YEAR($C97))*12+MONTH(Paychecks!$A$4)-MONTH($C97))-1)/(($D97="Monthly")+3*($D97="Quarterly")+12*($D97="Yearly")))+1+(MOD(((YEAR(Paychecks!$A$4)-YEAR($C97))*12+MONTH(Paychecks!$A$4)-MONTH($C97)),(($D97="Monthly")+3*($D97="Quarterly")+12*($D97="Yearly")))=0)*(EDATE($C97,((YEAR(Paychecks!$A$4)-YEAR($C97))*12+MONTH(Paychecks!$A$4)-MONTH($C97)))&lt;Paychecks!$A$4)),($C97&gt;=Paychecks!$A$4)*($C97&lt;=Paychecks!$B$4))))</f>
      </c>
      <c r="N97" s="14">
        <f>IF(OR($A97="",$C97=""),0,IF((7*($D97="Weekly")+14*($D97="Every 2 weeks"))&gt;0,MAX(0,-INT(($C97-(Paychecks!$B$5+1))/(7*($D97="Weekly")+14*($D97="Every 2 weeks")))-MAX(0,-INT(($C97-Paychecks!$A$5)/(7*($D97="Weekly")+14*($D97="Every 2 weeks"))))),IF((($D97="Monthly")+3*($D97="Quarterly")+12*($D97="Yearly"))&gt;0,IF(((YEAR((Paychecks!$B$5+1))-YEAR($C97))*12+MONTH((Paychecks!$B$5+1))-MONTH($C97))&lt;0,0,INT((((YEAR((Paychecks!$B$5+1))-YEAR($C97))*12+MONTH((Paychecks!$B$5+1))-MONTH($C97))-1)/(($D97="Monthly")+3*($D97="Quarterly")+12*($D97="Yearly")))+1+(MOD(((YEAR((Paychecks!$B$5+1))-YEAR($C97))*12+MONTH((Paychecks!$B$5+1))-MONTH($C97)),(($D97="Monthly")+3*($D97="Quarterly")+12*($D97="Yearly")))=0)*(EDATE($C97,((YEAR((Paychecks!$B$5+1))-YEAR($C97))*12+MONTH((Paychecks!$B$5+1))-MONTH($C97)))&lt;(Paychecks!$B$5+1)))-IF(((YEAR(Paychecks!$A$5)-YEAR($C97))*12+MONTH(Paychecks!$A$5)-MONTH($C97))&lt;0,0,INT((((YEAR(Paychecks!$A$5)-YEAR($C97))*12+MONTH(Paychecks!$A$5)-MONTH($C97))-1)/(($D97="Monthly")+3*($D97="Quarterly")+12*($D97="Yearly")))+1+(MOD(((YEAR(Paychecks!$A$5)-YEAR($C97))*12+MONTH(Paychecks!$A$5)-MONTH($C97)),(($D97="Monthly")+3*($D97="Quarterly")+12*($D97="Yearly")))=0)*(EDATE($C97,((YEAR(Paychecks!$A$5)-YEAR($C97))*12+MONTH(Paychecks!$A$5)-MONTH($C97)))&lt;Paychecks!$A$5)),($C97&gt;=Paychecks!$A$5)*($C97&lt;=Paychecks!$B$5))))</f>
      </c>
      <c r="O97" s="14">
        <f>IF(OR($A97="",$C97=""),0,IF((7*($D97="Weekly")+14*($D97="Every 2 weeks"))&gt;0,MAX(0,-INT(($C97-(Paychecks!$B$6+1))/(7*($D97="Weekly")+14*($D97="Every 2 weeks")))-MAX(0,-INT(($C97-Paychecks!$A$6)/(7*($D97="Weekly")+14*($D97="Every 2 weeks"))))),IF((($D97="Monthly")+3*($D97="Quarterly")+12*($D97="Yearly"))&gt;0,IF(((YEAR((Paychecks!$B$6+1))-YEAR($C97))*12+MONTH((Paychecks!$B$6+1))-MONTH($C97))&lt;0,0,INT((((YEAR((Paychecks!$B$6+1))-YEAR($C97))*12+MONTH((Paychecks!$B$6+1))-MONTH($C97))-1)/(($D97="Monthly")+3*($D97="Quarterly")+12*($D97="Yearly")))+1+(MOD(((YEAR((Paychecks!$B$6+1))-YEAR($C97))*12+MONTH((Paychecks!$B$6+1))-MONTH($C97)),(($D97="Monthly")+3*($D97="Quarterly")+12*($D97="Yearly")))=0)*(EDATE($C97,((YEAR((Paychecks!$B$6+1))-YEAR($C97))*12+MONTH((Paychecks!$B$6+1))-MONTH($C97)))&lt;(Paychecks!$B$6+1)))-IF(((YEAR(Paychecks!$A$6)-YEAR($C97))*12+MONTH(Paychecks!$A$6)-MONTH($C97))&lt;0,0,INT((((YEAR(Paychecks!$A$6)-YEAR($C97))*12+MONTH(Paychecks!$A$6)-MONTH($C97))-1)/(($D97="Monthly")+3*($D97="Quarterly")+12*($D97="Yearly")))+1+(MOD(((YEAR(Paychecks!$A$6)-YEAR($C97))*12+MONTH(Paychecks!$A$6)-MONTH($C97)),(($D97="Monthly")+3*($D97="Quarterly")+12*($D97="Yearly")))=0)*(EDATE($C97,((YEAR(Paychecks!$A$6)-YEAR($C97))*12+MONTH(Paychecks!$A$6)-MONTH($C97)))&lt;Paychecks!$A$6)),($C97&gt;=Paychecks!$A$6)*($C97&lt;=Paychecks!$B$6))))</f>
      </c>
      <c r="P97" s="14">
        <f>IF(OR($A97="",$C97=""),0,IF((7*($D97="Weekly")+14*($D97="Every 2 weeks"))&gt;0,MAX(0,-INT(($C97-(Paychecks!$B$7+1))/(7*($D97="Weekly")+14*($D97="Every 2 weeks")))-MAX(0,-INT(($C97-Paychecks!$A$7)/(7*($D97="Weekly")+14*($D97="Every 2 weeks"))))),IF((($D97="Monthly")+3*($D97="Quarterly")+12*($D97="Yearly"))&gt;0,IF(((YEAR((Paychecks!$B$7+1))-YEAR($C97))*12+MONTH((Paychecks!$B$7+1))-MONTH($C97))&lt;0,0,INT((((YEAR((Paychecks!$B$7+1))-YEAR($C97))*12+MONTH((Paychecks!$B$7+1))-MONTH($C97))-1)/(($D97="Monthly")+3*($D97="Quarterly")+12*($D97="Yearly")))+1+(MOD(((YEAR((Paychecks!$B$7+1))-YEAR($C97))*12+MONTH((Paychecks!$B$7+1))-MONTH($C97)),(($D97="Monthly")+3*($D97="Quarterly")+12*($D97="Yearly")))=0)*(EDATE($C97,((YEAR((Paychecks!$B$7+1))-YEAR($C97))*12+MONTH((Paychecks!$B$7+1))-MONTH($C97)))&lt;(Paychecks!$B$7+1)))-IF(((YEAR(Paychecks!$A$7)-YEAR($C97))*12+MONTH(Paychecks!$A$7)-MONTH($C97))&lt;0,0,INT((((YEAR(Paychecks!$A$7)-YEAR($C97))*12+MONTH(Paychecks!$A$7)-MONTH($C97))-1)/(($D97="Monthly")+3*($D97="Quarterly")+12*($D97="Yearly")))+1+(MOD(((YEAR(Paychecks!$A$7)-YEAR($C97))*12+MONTH(Paychecks!$A$7)-MONTH($C97)),(($D97="Monthly")+3*($D97="Quarterly")+12*($D97="Yearly")))=0)*(EDATE($C97,((YEAR(Paychecks!$A$7)-YEAR($C97))*12+MONTH(Paychecks!$A$7)-MONTH($C97)))&lt;Paychecks!$A$7)),($C97&gt;=Paychecks!$A$7)*($C97&lt;=Paychecks!$B$7))))</f>
      </c>
      <c r="Q97" s="14">
        <f>IF(OR($A97="",$C97=""),0,IF((7*($D97="Weekly")+14*($D97="Every 2 weeks"))&gt;0,MAX(0,-INT(($C97-(Paychecks!$B$8+1))/(7*($D97="Weekly")+14*($D97="Every 2 weeks")))-MAX(0,-INT(($C97-Paychecks!$A$8)/(7*($D97="Weekly")+14*($D97="Every 2 weeks"))))),IF((($D97="Monthly")+3*($D97="Quarterly")+12*($D97="Yearly"))&gt;0,IF(((YEAR((Paychecks!$B$8+1))-YEAR($C97))*12+MONTH((Paychecks!$B$8+1))-MONTH($C97))&lt;0,0,INT((((YEAR((Paychecks!$B$8+1))-YEAR($C97))*12+MONTH((Paychecks!$B$8+1))-MONTH($C97))-1)/(($D97="Monthly")+3*($D97="Quarterly")+12*($D97="Yearly")))+1+(MOD(((YEAR((Paychecks!$B$8+1))-YEAR($C97))*12+MONTH((Paychecks!$B$8+1))-MONTH($C97)),(($D97="Monthly")+3*($D97="Quarterly")+12*($D97="Yearly")))=0)*(EDATE($C97,((YEAR((Paychecks!$B$8+1))-YEAR($C97))*12+MONTH((Paychecks!$B$8+1))-MONTH($C97)))&lt;(Paychecks!$B$8+1)))-IF(((YEAR(Paychecks!$A$8)-YEAR($C97))*12+MONTH(Paychecks!$A$8)-MONTH($C97))&lt;0,0,INT((((YEAR(Paychecks!$A$8)-YEAR($C97))*12+MONTH(Paychecks!$A$8)-MONTH($C97))-1)/(($D97="Monthly")+3*($D97="Quarterly")+12*($D97="Yearly")))+1+(MOD(((YEAR(Paychecks!$A$8)-YEAR($C97))*12+MONTH(Paychecks!$A$8)-MONTH($C97)),(($D97="Monthly")+3*($D97="Quarterly")+12*($D97="Yearly")))=0)*(EDATE($C97,((YEAR(Paychecks!$A$8)-YEAR($C97))*12+MONTH(Paychecks!$A$8)-MONTH($C97)))&lt;Paychecks!$A$8)),($C97&gt;=Paychecks!$A$8)*($C97&lt;=Paychecks!$B$8))))</f>
      </c>
      <c r="R97" s="14">
        <f>IF(OR($A97="",$C97=""),0,IF((7*($D97="Weekly")+14*($D97="Every 2 weeks"))&gt;0,MAX(0,-INT(($C97-(Paychecks!$B$9+1))/(7*($D97="Weekly")+14*($D97="Every 2 weeks")))-MAX(0,-INT(($C97-Paychecks!$A$9)/(7*($D97="Weekly")+14*($D97="Every 2 weeks"))))),IF((($D97="Monthly")+3*($D97="Quarterly")+12*($D97="Yearly"))&gt;0,IF(((YEAR((Paychecks!$B$9+1))-YEAR($C97))*12+MONTH((Paychecks!$B$9+1))-MONTH($C97))&lt;0,0,INT((((YEAR((Paychecks!$B$9+1))-YEAR($C97))*12+MONTH((Paychecks!$B$9+1))-MONTH($C97))-1)/(($D97="Monthly")+3*($D97="Quarterly")+12*($D97="Yearly")))+1+(MOD(((YEAR((Paychecks!$B$9+1))-YEAR($C97))*12+MONTH((Paychecks!$B$9+1))-MONTH($C97)),(($D97="Monthly")+3*($D97="Quarterly")+12*($D97="Yearly")))=0)*(EDATE($C97,((YEAR((Paychecks!$B$9+1))-YEAR($C97))*12+MONTH((Paychecks!$B$9+1))-MONTH($C97)))&lt;(Paychecks!$B$9+1)))-IF(((YEAR(Paychecks!$A$9)-YEAR($C97))*12+MONTH(Paychecks!$A$9)-MONTH($C97))&lt;0,0,INT((((YEAR(Paychecks!$A$9)-YEAR($C97))*12+MONTH(Paychecks!$A$9)-MONTH($C97))-1)/(($D97="Monthly")+3*($D97="Quarterly")+12*($D97="Yearly")))+1+(MOD(((YEAR(Paychecks!$A$9)-YEAR($C97))*12+MONTH(Paychecks!$A$9)-MONTH($C97)),(($D97="Monthly")+3*($D97="Quarterly")+12*($D97="Yearly")))=0)*(EDATE($C97,((YEAR(Paychecks!$A$9)-YEAR($C97))*12+MONTH(Paychecks!$A$9)-MONTH($C97)))&lt;Paychecks!$A$9)),($C97&gt;=Paychecks!$A$9)*($C97&lt;=Paychecks!$B$9))))</f>
      </c>
    </row>
    <row r="98" spans="1:18" x14ac:dyDescent="0.25">
      <c r="A98" s="2"/>
      <c r="B98" s="11"/>
      <c r="C98" s="9"/>
      <c r="D98" s="2"/>
      <c r="E98" s="2"/>
      <c r="F98" s="2"/>
      <c r="G98" s="2">
        <f>IF(A98="","",IF(F98="Yes","Paid",IF(C98&lt;TODAY(),"Overdue",IF(C98-TODAY()&lt;=HeadsUp,"Due soon",IF(E98="Yes","Autopay","Upcoming")))))</f>
      </c>
      <c r="H98" s="2">
        <f>IF(OR(A98="",F98="Yes"),"",C98-TODAY())</f>
      </c>
      <c r="I98" s="9">
        <f>IF(OR(A98="",C98=""),"",IF(OR(C98&lt;Paychecks!$A$2,C98&gt;Paychecks!$B$9),"",INDEX(Paychecks!$A$2:$A$9,MATCH(C98,Paychecks!$A$2:$A$9,1))))</f>
      </c>
      <c r="J98" s="2"/>
      <c r="K98" s="14">
        <f>IF(OR($A98="",$C98=""),0,IF((7*($D98="Weekly")+14*($D98="Every 2 weeks"))&gt;0,MAX(0,-INT(($C98-(Paychecks!$B$2+1))/(7*($D98="Weekly")+14*($D98="Every 2 weeks")))-MAX(0,-INT(($C98-Paychecks!$A$2)/(7*($D98="Weekly")+14*($D98="Every 2 weeks"))))),IF((($D98="Monthly")+3*($D98="Quarterly")+12*($D98="Yearly"))&gt;0,IF(((YEAR((Paychecks!$B$2+1))-YEAR($C98))*12+MONTH((Paychecks!$B$2+1))-MONTH($C98))&lt;0,0,INT((((YEAR((Paychecks!$B$2+1))-YEAR($C98))*12+MONTH((Paychecks!$B$2+1))-MONTH($C98))-1)/(($D98="Monthly")+3*($D98="Quarterly")+12*($D98="Yearly")))+1+(MOD(((YEAR((Paychecks!$B$2+1))-YEAR($C98))*12+MONTH((Paychecks!$B$2+1))-MONTH($C98)),(($D98="Monthly")+3*($D98="Quarterly")+12*($D98="Yearly")))=0)*(EDATE($C98,((YEAR((Paychecks!$B$2+1))-YEAR($C98))*12+MONTH((Paychecks!$B$2+1))-MONTH($C98)))&lt;(Paychecks!$B$2+1)))-IF(((YEAR(Paychecks!$A$2)-YEAR($C98))*12+MONTH(Paychecks!$A$2)-MONTH($C98))&lt;0,0,INT((((YEAR(Paychecks!$A$2)-YEAR($C98))*12+MONTH(Paychecks!$A$2)-MONTH($C98))-1)/(($D98="Monthly")+3*($D98="Quarterly")+12*($D98="Yearly")))+1+(MOD(((YEAR(Paychecks!$A$2)-YEAR($C98))*12+MONTH(Paychecks!$A$2)-MONTH($C98)),(($D98="Monthly")+3*($D98="Quarterly")+12*($D98="Yearly")))=0)*(EDATE($C98,((YEAR(Paychecks!$A$2)-YEAR($C98))*12+MONTH(Paychecks!$A$2)-MONTH($C98)))&lt;Paychecks!$A$2)),($C98&gt;=Paychecks!$A$2)*($C98&lt;=Paychecks!$B$2))))</f>
      </c>
      <c r="L98" s="14">
        <f>IF(OR($A98="",$C98=""),0,IF((7*($D98="Weekly")+14*($D98="Every 2 weeks"))&gt;0,MAX(0,-INT(($C98-(Paychecks!$B$3+1))/(7*($D98="Weekly")+14*($D98="Every 2 weeks")))-MAX(0,-INT(($C98-Paychecks!$A$3)/(7*($D98="Weekly")+14*($D98="Every 2 weeks"))))),IF((($D98="Monthly")+3*($D98="Quarterly")+12*($D98="Yearly"))&gt;0,IF(((YEAR((Paychecks!$B$3+1))-YEAR($C98))*12+MONTH((Paychecks!$B$3+1))-MONTH($C98))&lt;0,0,INT((((YEAR((Paychecks!$B$3+1))-YEAR($C98))*12+MONTH((Paychecks!$B$3+1))-MONTH($C98))-1)/(($D98="Monthly")+3*($D98="Quarterly")+12*($D98="Yearly")))+1+(MOD(((YEAR((Paychecks!$B$3+1))-YEAR($C98))*12+MONTH((Paychecks!$B$3+1))-MONTH($C98)),(($D98="Monthly")+3*($D98="Quarterly")+12*($D98="Yearly")))=0)*(EDATE($C98,((YEAR((Paychecks!$B$3+1))-YEAR($C98))*12+MONTH((Paychecks!$B$3+1))-MONTH($C98)))&lt;(Paychecks!$B$3+1)))-IF(((YEAR(Paychecks!$A$3)-YEAR($C98))*12+MONTH(Paychecks!$A$3)-MONTH($C98))&lt;0,0,INT((((YEAR(Paychecks!$A$3)-YEAR($C98))*12+MONTH(Paychecks!$A$3)-MONTH($C98))-1)/(($D98="Monthly")+3*($D98="Quarterly")+12*($D98="Yearly")))+1+(MOD(((YEAR(Paychecks!$A$3)-YEAR($C98))*12+MONTH(Paychecks!$A$3)-MONTH($C98)),(($D98="Monthly")+3*($D98="Quarterly")+12*($D98="Yearly")))=0)*(EDATE($C98,((YEAR(Paychecks!$A$3)-YEAR($C98))*12+MONTH(Paychecks!$A$3)-MONTH($C98)))&lt;Paychecks!$A$3)),($C98&gt;=Paychecks!$A$3)*($C98&lt;=Paychecks!$B$3))))</f>
      </c>
      <c r="M98" s="14">
        <f>IF(OR($A98="",$C98=""),0,IF((7*($D98="Weekly")+14*($D98="Every 2 weeks"))&gt;0,MAX(0,-INT(($C98-(Paychecks!$B$4+1))/(7*($D98="Weekly")+14*($D98="Every 2 weeks")))-MAX(0,-INT(($C98-Paychecks!$A$4)/(7*($D98="Weekly")+14*($D98="Every 2 weeks"))))),IF((($D98="Monthly")+3*($D98="Quarterly")+12*($D98="Yearly"))&gt;0,IF(((YEAR((Paychecks!$B$4+1))-YEAR($C98))*12+MONTH((Paychecks!$B$4+1))-MONTH($C98))&lt;0,0,INT((((YEAR((Paychecks!$B$4+1))-YEAR($C98))*12+MONTH((Paychecks!$B$4+1))-MONTH($C98))-1)/(($D98="Monthly")+3*($D98="Quarterly")+12*($D98="Yearly")))+1+(MOD(((YEAR((Paychecks!$B$4+1))-YEAR($C98))*12+MONTH((Paychecks!$B$4+1))-MONTH($C98)),(($D98="Monthly")+3*($D98="Quarterly")+12*($D98="Yearly")))=0)*(EDATE($C98,((YEAR((Paychecks!$B$4+1))-YEAR($C98))*12+MONTH((Paychecks!$B$4+1))-MONTH($C98)))&lt;(Paychecks!$B$4+1)))-IF(((YEAR(Paychecks!$A$4)-YEAR($C98))*12+MONTH(Paychecks!$A$4)-MONTH($C98))&lt;0,0,INT((((YEAR(Paychecks!$A$4)-YEAR($C98))*12+MONTH(Paychecks!$A$4)-MONTH($C98))-1)/(($D98="Monthly")+3*($D98="Quarterly")+12*($D98="Yearly")))+1+(MOD(((YEAR(Paychecks!$A$4)-YEAR($C98))*12+MONTH(Paychecks!$A$4)-MONTH($C98)),(($D98="Monthly")+3*($D98="Quarterly")+12*($D98="Yearly")))=0)*(EDATE($C98,((YEAR(Paychecks!$A$4)-YEAR($C98))*12+MONTH(Paychecks!$A$4)-MONTH($C98)))&lt;Paychecks!$A$4)),($C98&gt;=Paychecks!$A$4)*($C98&lt;=Paychecks!$B$4))))</f>
      </c>
      <c r="N98" s="14">
        <f>IF(OR($A98="",$C98=""),0,IF((7*($D98="Weekly")+14*($D98="Every 2 weeks"))&gt;0,MAX(0,-INT(($C98-(Paychecks!$B$5+1))/(7*($D98="Weekly")+14*($D98="Every 2 weeks")))-MAX(0,-INT(($C98-Paychecks!$A$5)/(7*($D98="Weekly")+14*($D98="Every 2 weeks"))))),IF((($D98="Monthly")+3*($D98="Quarterly")+12*($D98="Yearly"))&gt;0,IF(((YEAR((Paychecks!$B$5+1))-YEAR($C98))*12+MONTH((Paychecks!$B$5+1))-MONTH($C98))&lt;0,0,INT((((YEAR((Paychecks!$B$5+1))-YEAR($C98))*12+MONTH((Paychecks!$B$5+1))-MONTH($C98))-1)/(($D98="Monthly")+3*($D98="Quarterly")+12*($D98="Yearly")))+1+(MOD(((YEAR((Paychecks!$B$5+1))-YEAR($C98))*12+MONTH((Paychecks!$B$5+1))-MONTH($C98)),(($D98="Monthly")+3*($D98="Quarterly")+12*($D98="Yearly")))=0)*(EDATE($C98,((YEAR((Paychecks!$B$5+1))-YEAR($C98))*12+MONTH((Paychecks!$B$5+1))-MONTH($C98)))&lt;(Paychecks!$B$5+1)))-IF(((YEAR(Paychecks!$A$5)-YEAR($C98))*12+MONTH(Paychecks!$A$5)-MONTH($C98))&lt;0,0,INT((((YEAR(Paychecks!$A$5)-YEAR($C98))*12+MONTH(Paychecks!$A$5)-MONTH($C98))-1)/(($D98="Monthly")+3*($D98="Quarterly")+12*($D98="Yearly")))+1+(MOD(((YEAR(Paychecks!$A$5)-YEAR($C98))*12+MONTH(Paychecks!$A$5)-MONTH($C98)),(($D98="Monthly")+3*($D98="Quarterly")+12*($D98="Yearly")))=0)*(EDATE($C98,((YEAR(Paychecks!$A$5)-YEAR($C98))*12+MONTH(Paychecks!$A$5)-MONTH($C98)))&lt;Paychecks!$A$5)),($C98&gt;=Paychecks!$A$5)*($C98&lt;=Paychecks!$B$5))))</f>
      </c>
      <c r="O98" s="14">
        <f>IF(OR($A98="",$C98=""),0,IF((7*($D98="Weekly")+14*($D98="Every 2 weeks"))&gt;0,MAX(0,-INT(($C98-(Paychecks!$B$6+1))/(7*($D98="Weekly")+14*($D98="Every 2 weeks")))-MAX(0,-INT(($C98-Paychecks!$A$6)/(7*($D98="Weekly")+14*($D98="Every 2 weeks"))))),IF((($D98="Monthly")+3*($D98="Quarterly")+12*($D98="Yearly"))&gt;0,IF(((YEAR((Paychecks!$B$6+1))-YEAR($C98))*12+MONTH((Paychecks!$B$6+1))-MONTH($C98))&lt;0,0,INT((((YEAR((Paychecks!$B$6+1))-YEAR($C98))*12+MONTH((Paychecks!$B$6+1))-MONTH($C98))-1)/(($D98="Monthly")+3*($D98="Quarterly")+12*($D98="Yearly")))+1+(MOD(((YEAR((Paychecks!$B$6+1))-YEAR($C98))*12+MONTH((Paychecks!$B$6+1))-MONTH($C98)),(($D98="Monthly")+3*($D98="Quarterly")+12*($D98="Yearly")))=0)*(EDATE($C98,((YEAR((Paychecks!$B$6+1))-YEAR($C98))*12+MONTH((Paychecks!$B$6+1))-MONTH($C98)))&lt;(Paychecks!$B$6+1)))-IF(((YEAR(Paychecks!$A$6)-YEAR($C98))*12+MONTH(Paychecks!$A$6)-MONTH($C98))&lt;0,0,INT((((YEAR(Paychecks!$A$6)-YEAR($C98))*12+MONTH(Paychecks!$A$6)-MONTH($C98))-1)/(($D98="Monthly")+3*($D98="Quarterly")+12*($D98="Yearly")))+1+(MOD(((YEAR(Paychecks!$A$6)-YEAR($C98))*12+MONTH(Paychecks!$A$6)-MONTH($C98)),(($D98="Monthly")+3*($D98="Quarterly")+12*($D98="Yearly")))=0)*(EDATE($C98,((YEAR(Paychecks!$A$6)-YEAR($C98))*12+MONTH(Paychecks!$A$6)-MONTH($C98)))&lt;Paychecks!$A$6)),($C98&gt;=Paychecks!$A$6)*($C98&lt;=Paychecks!$B$6))))</f>
      </c>
      <c r="P98" s="14">
        <f>IF(OR($A98="",$C98=""),0,IF((7*($D98="Weekly")+14*($D98="Every 2 weeks"))&gt;0,MAX(0,-INT(($C98-(Paychecks!$B$7+1))/(7*($D98="Weekly")+14*($D98="Every 2 weeks")))-MAX(0,-INT(($C98-Paychecks!$A$7)/(7*($D98="Weekly")+14*($D98="Every 2 weeks"))))),IF((($D98="Monthly")+3*($D98="Quarterly")+12*($D98="Yearly"))&gt;0,IF(((YEAR((Paychecks!$B$7+1))-YEAR($C98))*12+MONTH((Paychecks!$B$7+1))-MONTH($C98))&lt;0,0,INT((((YEAR((Paychecks!$B$7+1))-YEAR($C98))*12+MONTH((Paychecks!$B$7+1))-MONTH($C98))-1)/(($D98="Monthly")+3*($D98="Quarterly")+12*($D98="Yearly")))+1+(MOD(((YEAR((Paychecks!$B$7+1))-YEAR($C98))*12+MONTH((Paychecks!$B$7+1))-MONTH($C98)),(($D98="Monthly")+3*($D98="Quarterly")+12*($D98="Yearly")))=0)*(EDATE($C98,((YEAR((Paychecks!$B$7+1))-YEAR($C98))*12+MONTH((Paychecks!$B$7+1))-MONTH($C98)))&lt;(Paychecks!$B$7+1)))-IF(((YEAR(Paychecks!$A$7)-YEAR($C98))*12+MONTH(Paychecks!$A$7)-MONTH($C98))&lt;0,0,INT((((YEAR(Paychecks!$A$7)-YEAR($C98))*12+MONTH(Paychecks!$A$7)-MONTH($C98))-1)/(($D98="Monthly")+3*($D98="Quarterly")+12*($D98="Yearly")))+1+(MOD(((YEAR(Paychecks!$A$7)-YEAR($C98))*12+MONTH(Paychecks!$A$7)-MONTH($C98)),(($D98="Monthly")+3*($D98="Quarterly")+12*($D98="Yearly")))=0)*(EDATE($C98,((YEAR(Paychecks!$A$7)-YEAR($C98))*12+MONTH(Paychecks!$A$7)-MONTH($C98)))&lt;Paychecks!$A$7)),($C98&gt;=Paychecks!$A$7)*($C98&lt;=Paychecks!$B$7))))</f>
      </c>
      <c r="Q98" s="14">
        <f>IF(OR($A98="",$C98=""),0,IF((7*($D98="Weekly")+14*($D98="Every 2 weeks"))&gt;0,MAX(0,-INT(($C98-(Paychecks!$B$8+1))/(7*($D98="Weekly")+14*($D98="Every 2 weeks")))-MAX(0,-INT(($C98-Paychecks!$A$8)/(7*($D98="Weekly")+14*($D98="Every 2 weeks"))))),IF((($D98="Monthly")+3*($D98="Quarterly")+12*($D98="Yearly"))&gt;0,IF(((YEAR((Paychecks!$B$8+1))-YEAR($C98))*12+MONTH((Paychecks!$B$8+1))-MONTH($C98))&lt;0,0,INT((((YEAR((Paychecks!$B$8+1))-YEAR($C98))*12+MONTH((Paychecks!$B$8+1))-MONTH($C98))-1)/(($D98="Monthly")+3*($D98="Quarterly")+12*($D98="Yearly")))+1+(MOD(((YEAR((Paychecks!$B$8+1))-YEAR($C98))*12+MONTH((Paychecks!$B$8+1))-MONTH($C98)),(($D98="Monthly")+3*($D98="Quarterly")+12*($D98="Yearly")))=0)*(EDATE($C98,((YEAR((Paychecks!$B$8+1))-YEAR($C98))*12+MONTH((Paychecks!$B$8+1))-MONTH($C98)))&lt;(Paychecks!$B$8+1)))-IF(((YEAR(Paychecks!$A$8)-YEAR($C98))*12+MONTH(Paychecks!$A$8)-MONTH($C98))&lt;0,0,INT((((YEAR(Paychecks!$A$8)-YEAR($C98))*12+MONTH(Paychecks!$A$8)-MONTH($C98))-1)/(($D98="Monthly")+3*($D98="Quarterly")+12*($D98="Yearly")))+1+(MOD(((YEAR(Paychecks!$A$8)-YEAR($C98))*12+MONTH(Paychecks!$A$8)-MONTH($C98)),(($D98="Monthly")+3*($D98="Quarterly")+12*($D98="Yearly")))=0)*(EDATE($C98,((YEAR(Paychecks!$A$8)-YEAR($C98))*12+MONTH(Paychecks!$A$8)-MONTH($C98)))&lt;Paychecks!$A$8)),($C98&gt;=Paychecks!$A$8)*($C98&lt;=Paychecks!$B$8))))</f>
      </c>
      <c r="R98" s="14">
        <f>IF(OR($A98="",$C98=""),0,IF((7*($D98="Weekly")+14*($D98="Every 2 weeks"))&gt;0,MAX(0,-INT(($C98-(Paychecks!$B$9+1))/(7*($D98="Weekly")+14*($D98="Every 2 weeks")))-MAX(0,-INT(($C98-Paychecks!$A$9)/(7*($D98="Weekly")+14*($D98="Every 2 weeks"))))),IF((($D98="Monthly")+3*($D98="Quarterly")+12*($D98="Yearly"))&gt;0,IF(((YEAR((Paychecks!$B$9+1))-YEAR($C98))*12+MONTH((Paychecks!$B$9+1))-MONTH($C98))&lt;0,0,INT((((YEAR((Paychecks!$B$9+1))-YEAR($C98))*12+MONTH((Paychecks!$B$9+1))-MONTH($C98))-1)/(($D98="Monthly")+3*($D98="Quarterly")+12*($D98="Yearly")))+1+(MOD(((YEAR((Paychecks!$B$9+1))-YEAR($C98))*12+MONTH((Paychecks!$B$9+1))-MONTH($C98)),(($D98="Monthly")+3*($D98="Quarterly")+12*($D98="Yearly")))=0)*(EDATE($C98,((YEAR((Paychecks!$B$9+1))-YEAR($C98))*12+MONTH((Paychecks!$B$9+1))-MONTH($C98)))&lt;(Paychecks!$B$9+1)))-IF(((YEAR(Paychecks!$A$9)-YEAR($C98))*12+MONTH(Paychecks!$A$9)-MONTH($C98))&lt;0,0,INT((((YEAR(Paychecks!$A$9)-YEAR($C98))*12+MONTH(Paychecks!$A$9)-MONTH($C98))-1)/(($D98="Monthly")+3*($D98="Quarterly")+12*($D98="Yearly")))+1+(MOD(((YEAR(Paychecks!$A$9)-YEAR($C98))*12+MONTH(Paychecks!$A$9)-MONTH($C98)),(($D98="Monthly")+3*($D98="Quarterly")+12*($D98="Yearly")))=0)*(EDATE($C98,((YEAR(Paychecks!$A$9)-YEAR($C98))*12+MONTH(Paychecks!$A$9)-MONTH($C98)))&lt;Paychecks!$A$9)),($C98&gt;=Paychecks!$A$9)*($C98&lt;=Paychecks!$B$9))))</f>
      </c>
    </row>
    <row r="99" spans="1:18" x14ac:dyDescent="0.25">
      <c r="A99" s="2"/>
      <c r="B99" s="11"/>
      <c r="C99" s="9"/>
      <c r="D99" s="2"/>
      <c r="E99" s="2"/>
      <c r="F99" s="2"/>
      <c r="G99" s="2">
        <f>IF(A99="","",IF(F99="Yes","Paid",IF(C99&lt;TODAY(),"Overdue",IF(C99-TODAY()&lt;=HeadsUp,"Due soon",IF(E99="Yes","Autopay","Upcoming")))))</f>
      </c>
      <c r="H99" s="2">
        <f>IF(OR(A99="",F99="Yes"),"",C99-TODAY())</f>
      </c>
      <c r="I99" s="9">
        <f>IF(OR(A99="",C99=""),"",IF(OR(C99&lt;Paychecks!$A$2,C99&gt;Paychecks!$B$9),"",INDEX(Paychecks!$A$2:$A$9,MATCH(C99,Paychecks!$A$2:$A$9,1))))</f>
      </c>
      <c r="J99" s="2"/>
      <c r="K99" s="14">
        <f>IF(OR($A99="",$C99=""),0,IF((7*($D99="Weekly")+14*($D99="Every 2 weeks"))&gt;0,MAX(0,-INT(($C99-(Paychecks!$B$2+1))/(7*($D99="Weekly")+14*($D99="Every 2 weeks")))-MAX(0,-INT(($C99-Paychecks!$A$2)/(7*($D99="Weekly")+14*($D99="Every 2 weeks"))))),IF((($D99="Monthly")+3*($D99="Quarterly")+12*($D99="Yearly"))&gt;0,IF(((YEAR((Paychecks!$B$2+1))-YEAR($C99))*12+MONTH((Paychecks!$B$2+1))-MONTH($C99))&lt;0,0,INT((((YEAR((Paychecks!$B$2+1))-YEAR($C99))*12+MONTH((Paychecks!$B$2+1))-MONTH($C99))-1)/(($D99="Monthly")+3*($D99="Quarterly")+12*($D99="Yearly")))+1+(MOD(((YEAR((Paychecks!$B$2+1))-YEAR($C99))*12+MONTH((Paychecks!$B$2+1))-MONTH($C99)),(($D99="Monthly")+3*($D99="Quarterly")+12*($D99="Yearly")))=0)*(EDATE($C99,((YEAR((Paychecks!$B$2+1))-YEAR($C99))*12+MONTH((Paychecks!$B$2+1))-MONTH($C99)))&lt;(Paychecks!$B$2+1)))-IF(((YEAR(Paychecks!$A$2)-YEAR($C99))*12+MONTH(Paychecks!$A$2)-MONTH($C99))&lt;0,0,INT((((YEAR(Paychecks!$A$2)-YEAR($C99))*12+MONTH(Paychecks!$A$2)-MONTH($C99))-1)/(($D99="Monthly")+3*($D99="Quarterly")+12*($D99="Yearly")))+1+(MOD(((YEAR(Paychecks!$A$2)-YEAR($C99))*12+MONTH(Paychecks!$A$2)-MONTH($C99)),(($D99="Monthly")+3*($D99="Quarterly")+12*($D99="Yearly")))=0)*(EDATE($C99,((YEAR(Paychecks!$A$2)-YEAR($C99))*12+MONTH(Paychecks!$A$2)-MONTH($C99)))&lt;Paychecks!$A$2)),($C99&gt;=Paychecks!$A$2)*($C99&lt;=Paychecks!$B$2))))</f>
      </c>
      <c r="L99" s="14">
        <f>IF(OR($A99="",$C99=""),0,IF((7*($D99="Weekly")+14*($D99="Every 2 weeks"))&gt;0,MAX(0,-INT(($C99-(Paychecks!$B$3+1))/(7*($D99="Weekly")+14*($D99="Every 2 weeks")))-MAX(0,-INT(($C99-Paychecks!$A$3)/(7*($D99="Weekly")+14*($D99="Every 2 weeks"))))),IF((($D99="Monthly")+3*($D99="Quarterly")+12*($D99="Yearly"))&gt;0,IF(((YEAR((Paychecks!$B$3+1))-YEAR($C99))*12+MONTH((Paychecks!$B$3+1))-MONTH($C99))&lt;0,0,INT((((YEAR((Paychecks!$B$3+1))-YEAR($C99))*12+MONTH((Paychecks!$B$3+1))-MONTH($C99))-1)/(($D99="Monthly")+3*($D99="Quarterly")+12*($D99="Yearly")))+1+(MOD(((YEAR((Paychecks!$B$3+1))-YEAR($C99))*12+MONTH((Paychecks!$B$3+1))-MONTH($C99)),(($D99="Monthly")+3*($D99="Quarterly")+12*($D99="Yearly")))=0)*(EDATE($C99,((YEAR((Paychecks!$B$3+1))-YEAR($C99))*12+MONTH((Paychecks!$B$3+1))-MONTH($C99)))&lt;(Paychecks!$B$3+1)))-IF(((YEAR(Paychecks!$A$3)-YEAR($C99))*12+MONTH(Paychecks!$A$3)-MONTH($C99))&lt;0,0,INT((((YEAR(Paychecks!$A$3)-YEAR($C99))*12+MONTH(Paychecks!$A$3)-MONTH($C99))-1)/(($D99="Monthly")+3*($D99="Quarterly")+12*($D99="Yearly")))+1+(MOD(((YEAR(Paychecks!$A$3)-YEAR($C99))*12+MONTH(Paychecks!$A$3)-MONTH($C99)),(($D99="Monthly")+3*($D99="Quarterly")+12*($D99="Yearly")))=0)*(EDATE($C99,((YEAR(Paychecks!$A$3)-YEAR($C99))*12+MONTH(Paychecks!$A$3)-MONTH($C99)))&lt;Paychecks!$A$3)),($C99&gt;=Paychecks!$A$3)*($C99&lt;=Paychecks!$B$3))))</f>
      </c>
      <c r="M99" s="14">
        <f>IF(OR($A99="",$C99=""),0,IF((7*($D99="Weekly")+14*($D99="Every 2 weeks"))&gt;0,MAX(0,-INT(($C99-(Paychecks!$B$4+1))/(7*($D99="Weekly")+14*($D99="Every 2 weeks")))-MAX(0,-INT(($C99-Paychecks!$A$4)/(7*($D99="Weekly")+14*($D99="Every 2 weeks"))))),IF((($D99="Monthly")+3*($D99="Quarterly")+12*($D99="Yearly"))&gt;0,IF(((YEAR((Paychecks!$B$4+1))-YEAR($C99))*12+MONTH((Paychecks!$B$4+1))-MONTH($C99))&lt;0,0,INT((((YEAR((Paychecks!$B$4+1))-YEAR($C99))*12+MONTH((Paychecks!$B$4+1))-MONTH($C99))-1)/(($D99="Monthly")+3*($D99="Quarterly")+12*($D99="Yearly")))+1+(MOD(((YEAR((Paychecks!$B$4+1))-YEAR($C99))*12+MONTH((Paychecks!$B$4+1))-MONTH($C99)),(($D99="Monthly")+3*($D99="Quarterly")+12*($D99="Yearly")))=0)*(EDATE($C99,((YEAR((Paychecks!$B$4+1))-YEAR($C99))*12+MONTH((Paychecks!$B$4+1))-MONTH($C99)))&lt;(Paychecks!$B$4+1)))-IF(((YEAR(Paychecks!$A$4)-YEAR($C99))*12+MONTH(Paychecks!$A$4)-MONTH($C99))&lt;0,0,INT((((YEAR(Paychecks!$A$4)-YEAR($C99))*12+MONTH(Paychecks!$A$4)-MONTH($C99))-1)/(($D99="Monthly")+3*($D99="Quarterly")+12*($D99="Yearly")))+1+(MOD(((YEAR(Paychecks!$A$4)-YEAR($C99))*12+MONTH(Paychecks!$A$4)-MONTH($C99)),(($D99="Monthly")+3*($D99="Quarterly")+12*($D99="Yearly")))=0)*(EDATE($C99,((YEAR(Paychecks!$A$4)-YEAR($C99))*12+MONTH(Paychecks!$A$4)-MONTH($C99)))&lt;Paychecks!$A$4)),($C99&gt;=Paychecks!$A$4)*($C99&lt;=Paychecks!$B$4))))</f>
      </c>
      <c r="N99" s="14">
        <f>IF(OR($A99="",$C99=""),0,IF((7*($D99="Weekly")+14*($D99="Every 2 weeks"))&gt;0,MAX(0,-INT(($C99-(Paychecks!$B$5+1))/(7*($D99="Weekly")+14*($D99="Every 2 weeks")))-MAX(0,-INT(($C99-Paychecks!$A$5)/(7*($D99="Weekly")+14*($D99="Every 2 weeks"))))),IF((($D99="Monthly")+3*($D99="Quarterly")+12*($D99="Yearly"))&gt;0,IF(((YEAR((Paychecks!$B$5+1))-YEAR($C99))*12+MONTH((Paychecks!$B$5+1))-MONTH($C99))&lt;0,0,INT((((YEAR((Paychecks!$B$5+1))-YEAR($C99))*12+MONTH((Paychecks!$B$5+1))-MONTH($C99))-1)/(($D99="Monthly")+3*($D99="Quarterly")+12*($D99="Yearly")))+1+(MOD(((YEAR((Paychecks!$B$5+1))-YEAR($C99))*12+MONTH((Paychecks!$B$5+1))-MONTH($C99)),(($D99="Monthly")+3*($D99="Quarterly")+12*($D99="Yearly")))=0)*(EDATE($C99,((YEAR((Paychecks!$B$5+1))-YEAR($C99))*12+MONTH((Paychecks!$B$5+1))-MONTH($C99)))&lt;(Paychecks!$B$5+1)))-IF(((YEAR(Paychecks!$A$5)-YEAR($C99))*12+MONTH(Paychecks!$A$5)-MONTH($C99))&lt;0,0,INT((((YEAR(Paychecks!$A$5)-YEAR($C99))*12+MONTH(Paychecks!$A$5)-MONTH($C99))-1)/(($D99="Monthly")+3*($D99="Quarterly")+12*($D99="Yearly")))+1+(MOD(((YEAR(Paychecks!$A$5)-YEAR($C99))*12+MONTH(Paychecks!$A$5)-MONTH($C99)),(($D99="Monthly")+3*($D99="Quarterly")+12*($D99="Yearly")))=0)*(EDATE($C99,((YEAR(Paychecks!$A$5)-YEAR($C99))*12+MONTH(Paychecks!$A$5)-MONTH($C99)))&lt;Paychecks!$A$5)),($C99&gt;=Paychecks!$A$5)*($C99&lt;=Paychecks!$B$5))))</f>
      </c>
      <c r="O99" s="14">
        <f>IF(OR($A99="",$C99=""),0,IF((7*($D99="Weekly")+14*($D99="Every 2 weeks"))&gt;0,MAX(0,-INT(($C99-(Paychecks!$B$6+1))/(7*($D99="Weekly")+14*($D99="Every 2 weeks")))-MAX(0,-INT(($C99-Paychecks!$A$6)/(7*($D99="Weekly")+14*($D99="Every 2 weeks"))))),IF((($D99="Monthly")+3*($D99="Quarterly")+12*($D99="Yearly"))&gt;0,IF(((YEAR((Paychecks!$B$6+1))-YEAR($C99))*12+MONTH((Paychecks!$B$6+1))-MONTH($C99))&lt;0,0,INT((((YEAR((Paychecks!$B$6+1))-YEAR($C99))*12+MONTH((Paychecks!$B$6+1))-MONTH($C99))-1)/(($D99="Monthly")+3*($D99="Quarterly")+12*($D99="Yearly")))+1+(MOD(((YEAR((Paychecks!$B$6+1))-YEAR($C99))*12+MONTH((Paychecks!$B$6+1))-MONTH($C99)),(($D99="Monthly")+3*($D99="Quarterly")+12*($D99="Yearly")))=0)*(EDATE($C99,((YEAR((Paychecks!$B$6+1))-YEAR($C99))*12+MONTH((Paychecks!$B$6+1))-MONTH($C99)))&lt;(Paychecks!$B$6+1)))-IF(((YEAR(Paychecks!$A$6)-YEAR($C99))*12+MONTH(Paychecks!$A$6)-MONTH($C99))&lt;0,0,INT((((YEAR(Paychecks!$A$6)-YEAR($C99))*12+MONTH(Paychecks!$A$6)-MONTH($C99))-1)/(($D99="Monthly")+3*($D99="Quarterly")+12*($D99="Yearly")))+1+(MOD(((YEAR(Paychecks!$A$6)-YEAR($C99))*12+MONTH(Paychecks!$A$6)-MONTH($C99)),(($D99="Monthly")+3*($D99="Quarterly")+12*($D99="Yearly")))=0)*(EDATE($C99,((YEAR(Paychecks!$A$6)-YEAR($C99))*12+MONTH(Paychecks!$A$6)-MONTH($C99)))&lt;Paychecks!$A$6)),($C99&gt;=Paychecks!$A$6)*($C99&lt;=Paychecks!$B$6))))</f>
      </c>
      <c r="P99" s="14">
        <f>IF(OR($A99="",$C99=""),0,IF((7*($D99="Weekly")+14*($D99="Every 2 weeks"))&gt;0,MAX(0,-INT(($C99-(Paychecks!$B$7+1))/(7*($D99="Weekly")+14*($D99="Every 2 weeks")))-MAX(0,-INT(($C99-Paychecks!$A$7)/(7*($D99="Weekly")+14*($D99="Every 2 weeks"))))),IF((($D99="Monthly")+3*($D99="Quarterly")+12*($D99="Yearly"))&gt;0,IF(((YEAR((Paychecks!$B$7+1))-YEAR($C99))*12+MONTH((Paychecks!$B$7+1))-MONTH($C99))&lt;0,0,INT((((YEAR((Paychecks!$B$7+1))-YEAR($C99))*12+MONTH((Paychecks!$B$7+1))-MONTH($C99))-1)/(($D99="Monthly")+3*($D99="Quarterly")+12*($D99="Yearly")))+1+(MOD(((YEAR((Paychecks!$B$7+1))-YEAR($C99))*12+MONTH((Paychecks!$B$7+1))-MONTH($C99)),(($D99="Monthly")+3*($D99="Quarterly")+12*($D99="Yearly")))=0)*(EDATE($C99,((YEAR((Paychecks!$B$7+1))-YEAR($C99))*12+MONTH((Paychecks!$B$7+1))-MONTH($C99)))&lt;(Paychecks!$B$7+1)))-IF(((YEAR(Paychecks!$A$7)-YEAR($C99))*12+MONTH(Paychecks!$A$7)-MONTH($C99))&lt;0,0,INT((((YEAR(Paychecks!$A$7)-YEAR($C99))*12+MONTH(Paychecks!$A$7)-MONTH($C99))-1)/(($D99="Monthly")+3*($D99="Quarterly")+12*($D99="Yearly")))+1+(MOD(((YEAR(Paychecks!$A$7)-YEAR($C99))*12+MONTH(Paychecks!$A$7)-MONTH($C99)),(($D99="Monthly")+3*($D99="Quarterly")+12*($D99="Yearly")))=0)*(EDATE($C99,((YEAR(Paychecks!$A$7)-YEAR($C99))*12+MONTH(Paychecks!$A$7)-MONTH($C99)))&lt;Paychecks!$A$7)),($C99&gt;=Paychecks!$A$7)*($C99&lt;=Paychecks!$B$7))))</f>
      </c>
      <c r="Q99" s="14">
        <f>IF(OR($A99="",$C99=""),0,IF((7*($D99="Weekly")+14*($D99="Every 2 weeks"))&gt;0,MAX(0,-INT(($C99-(Paychecks!$B$8+1))/(7*($D99="Weekly")+14*($D99="Every 2 weeks")))-MAX(0,-INT(($C99-Paychecks!$A$8)/(7*($D99="Weekly")+14*($D99="Every 2 weeks"))))),IF((($D99="Monthly")+3*($D99="Quarterly")+12*($D99="Yearly"))&gt;0,IF(((YEAR((Paychecks!$B$8+1))-YEAR($C99))*12+MONTH((Paychecks!$B$8+1))-MONTH($C99))&lt;0,0,INT((((YEAR((Paychecks!$B$8+1))-YEAR($C99))*12+MONTH((Paychecks!$B$8+1))-MONTH($C99))-1)/(($D99="Monthly")+3*($D99="Quarterly")+12*($D99="Yearly")))+1+(MOD(((YEAR((Paychecks!$B$8+1))-YEAR($C99))*12+MONTH((Paychecks!$B$8+1))-MONTH($C99)),(($D99="Monthly")+3*($D99="Quarterly")+12*($D99="Yearly")))=0)*(EDATE($C99,((YEAR((Paychecks!$B$8+1))-YEAR($C99))*12+MONTH((Paychecks!$B$8+1))-MONTH($C99)))&lt;(Paychecks!$B$8+1)))-IF(((YEAR(Paychecks!$A$8)-YEAR($C99))*12+MONTH(Paychecks!$A$8)-MONTH($C99))&lt;0,0,INT((((YEAR(Paychecks!$A$8)-YEAR($C99))*12+MONTH(Paychecks!$A$8)-MONTH($C99))-1)/(($D99="Monthly")+3*($D99="Quarterly")+12*($D99="Yearly")))+1+(MOD(((YEAR(Paychecks!$A$8)-YEAR($C99))*12+MONTH(Paychecks!$A$8)-MONTH($C99)),(($D99="Monthly")+3*($D99="Quarterly")+12*($D99="Yearly")))=0)*(EDATE($C99,((YEAR(Paychecks!$A$8)-YEAR($C99))*12+MONTH(Paychecks!$A$8)-MONTH($C99)))&lt;Paychecks!$A$8)),($C99&gt;=Paychecks!$A$8)*($C99&lt;=Paychecks!$B$8))))</f>
      </c>
      <c r="R99" s="14">
        <f>IF(OR($A99="",$C99=""),0,IF((7*($D99="Weekly")+14*($D99="Every 2 weeks"))&gt;0,MAX(0,-INT(($C99-(Paychecks!$B$9+1))/(7*($D99="Weekly")+14*($D99="Every 2 weeks")))-MAX(0,-INT(($C99-Paychecks!$A$9)/(7*($D99="Weekly")+14*($D99="Every 2 weeks"))))),IF((($D99="Monthly")+3*($D99="Quarterly")+12*($D99="Yearly"))&gt;0,IF(((YEAR((Paychecks!$B$9+1))-YEAR($C99))*12+MONTH((Paychecks!$B$9+1))-MONTH($C99))&lt;0,0,INT((((YEAR((Paychecks!$B$9+1))-YEAR($C99))*12+MONTH((Paychecks!$B$9+1))-MONTH($C99))-1)/(($D99="Monthly")+3*($D99="Quarterly")+12*($D99="Yearly")))+1+(MOD(((YEAR((Paychecks!$B$9+1))-YEAR($C99))*12+MONTH((Paychecks!$B$9+1))-MONTH($C99)),(($D99="Monthly")+3*($D99="Quarterly")+12*($D99="Yearly")))=0)*(EDATE($C99,((YEAR((Paychecks!$B$9+1))-YEAR($C99))*12+MONTH((Paychecks!$B$9+1))-MONTH($C99)))&lt;(Paychecks!$B$9+1)))-IF(((YEAR(Paychecks!$A$9)-YEAR($C99))*12+MONTH(Paychecks!$A$9)-MONTH($C99))&lt;0,0,INT((((YEAR(Paychecks!$A$9)-YEAR($C99))*12+MONTH(Paychecks!$A$9)-MONTH($C99))-1)/(($D99="Monthly")+3*($D99="Quarterly")+12*($D99="Yearly")))+1+(MOD(((YEAR(Paychecks!$A$9)-YEAR($C99))*12+MONTH(Paychecks!$A$9)-MONTH($C99)),(($D99="Monthly")+3*($D99="Quarterly")+12*($D99="Yearly")))=0)*(EDATE($C99,((YEAR(Paychecks!$A$9)-YEAR($C99))*12+MONTH(Paychecks!$A$9)-MONTH($C99)))&lt;Paychecks!$A$9)),($C99&gt;=Paychecks!$A$9)*($C99&lt;=Paychecks!$B$9))))</f>
      </c>
    </row>
    <row r="100" spans="1:18" x14ac:dyDescent="0.25">
      <c r="A100" s="2"/>
      <c r="B100" s="11"/>
      <c r="C100" s="9"/>
      <c r="D100" s="2"/>
      <c r="E100" s="2"/>
      <c r="F100" s="2"/>
      <c r="G100" s="2">
        <f>IF(A100="","",IF(F100="Yes","Paid",IF(C100&lt;TODAY(),"Overdue",IF(C100-TODAY()&lt;=HeadsUp,"Due soon",IF(E100="Yes","Autopay","Upcoming")))))</f>
      </c>
      <c r="H100" s="2">
        <f>IF(OR(A100="",F100="Yes"),"",C100-TODAY())</f>
      </c>
      <c r="I100" s="9">
        <f>IF(OR(A100="",C100=""),"",IF(OR(C100&lt;Paychecks!$A$2,C100&gt;Paychecks!$B$9),"",INDEX(Paychecks!$A$2:$A$9,MATCH(C100,Paychecks!$A$2:$A$9,1))))</f>
      </c>
      <c r="J100" s="2"/>
      <c r="K100" s="14">
        <f>IF(OR($A100="",$C100=""),0,IF((7*($D100="Weekly")+14*($D100="Every 2 weeks"))&gt;0,MAX(0,-INT(($C100-(Paychecks!$B$2+1))/(7*($D100="Weekly")+14*($D100="Every 2 weeks")))-MAX(0,-INT(($C100-Paychecks!$A$2)/(7*($D100="Weekly")+14*($D100="Every 2 weeks"))))),IF((($D100="Monthly")+3*($D100="Quarterly")+12*($D100="Yearly"))&gt;0,IF(((YEAR((Paychecks!$B$2+1))-YEAR($C100))*12+MONTH((Paychecks!$B$2+1))-MONTH($C100))&lt;0,0,INT((((YEAR((Paychecks!$B$2+1))-YEAR($C100))*12+MONTH((Paychecks!$B$2+1))-MONTH($C100))-1)/(($D100="Monthly")+3*($D100="Quarterly")+12*($D100="Yearly")))+1+(MOD(((YEAR((Paychecks!$B$2+1))-YEAR($C100))*12+MONTH((Paychecks!$B$2+1))-MONTH($C100)),(($D100="Monthly")+3*($D100="Quarterly")+12*($D100="Yearly")))=0)*(EDATE($C100,((YEAR((Paychecks!$B$2+1))-YEAR($C100))*12+MONTH((Paychecks!$B$2+1))-MONTH($C100)))&lt;(Paychecks!$B$2+1)))-IF(((YEAR(Paychecks!$A$2)-YEAR($C100))*12+MONTH(Paychecks!$A$2)-MONTH($C100))&lt;0,0,INT((((YEAR(Paychecks!$A$2)-YEAR($C100))*12+MONTH(Paychecks!$A$2)-MONTH($C100))-1)/(($D100="Monthly")+3*($D100="Quarterly")+12*($D100="Yearly")))+1+(MOD(((YEAR(Paychecks!$A$2)-YEAR($C100))*12+MONTH(Paychecks!$A$2)-MONTH($C100)),(($D100="Monthly")+3*($D100="Quarterly")+12*($D100="Yearly")))=0)*(EDATE($C100,((YEAR(Paychecks!$A$2)-YEAR($C100))*12+MONTH(Paychecks!$A$2)-MONTH($C100)))&lt;Paychecks!$A$2)),($C100&gt;=Paychecks!$A$2)*($C100&lt;=Paychecks!$B$2))))</f>
      </c>
      <c r="L100" s="14">
        <f>IF(OR($A100="",$C100=""),0,IF((7*($D100="Weekly")+14*($D100="Every 2 weeks"))&gt;0,MAX(0,-INT(($C100-(Paychecks!$B$3+1))/(7*($D100="Weekly")+14*($D100="Every 2 weeks")))-MAX(0,-INT(($C100-Paychecks!$A$3)/(7*($D100="Weekly")+14*($D100="Every 2 weeks"))))),IF((($D100="Monthly")+3*($D100="Quarterly")+12*($D100="Yearly"))&gt;0,IF(((YEAR((Paychecks!$B$3+1))-YEAR($C100))*12+MONTH((Paychecks!$B$3+1))-MONTH($C100))&lt;0,0,INT((((YEAR((Paychecks!$B$3+1))-YEAR($C100))*12+MONTH((Paychecks!$B$3+1))-MONTH($C100))-1)/(($D100="Monthly")+3*($D100="Quarterly")+12*($D100="Yearly")))+1+(MOD(((YEAR((Paychecks!$B$3+1))-YEAR($C100))*12+MONTH((Paychecks!$B$3+1))-MONTH($C100)),(($D100="Monthly")+3*($D100="Quarterly")+12*($D100="Yearly")))=0)*(EDATE($C100,((YEAR((Paychecks!$B$3+1))-YEAR($C100))*12+MONTH((Paychecks!$B$3+1))-MONTH($C100)))&lt;(Paychecks!$B$3+1)))-IF(((YEAR(Paychecks!$A$3)-YEAR($C100))*12+MONTH(Paychecks!$A$3)-MONTH($C100))&lt;0,0,INT((((YEAR(Paychecks!$A$3)-YEAR($C100))*12+MONTH(Paychecks!$A$3)-MONTH($C100))-1)/(($D100="Monthly")+3*($D100="Quarterly")+12*($D100="Yearly")))+1+(MOD(((YEAR(Paychecks!$A$3)-YEAR($C100))*12+MONTH(Paychecks!$A$3)-MONTH($C100)),(($D100="Monthly")+3*($D100="Quarterly")+12*($D100="Yearly")))=0)*(EDATE($C100,((YEAR(Paychecks!$A$3)-YEAR($C100))*12+MONTH(Paychecks!$A$3)-MONTH($C100)))&lt;Paychecks!$A$3)),($C100&gt;=Paychecks!$A$3)*($C100&lt;=Paychecks!$B$3))))</f>
      </c>
      <c r="M100" s="14">
        <f>IF(OR($A100="",$C100=""),0,IF((7*($D100="Weekly")+14*($D100="Every 2 weeks"))&gt;0,MAX(0,-INT(($C100-(Paychecks!$B$4+1))/(7*($D100="Weekly")+14*($D100="Every 2 weeks")))-MAX(0,-INT(($C100-Paychecks!$A$4)/(7*($D100="Weekly")+14*($D100="Every 2 weeks"))))),IF((($D100="Monthly")+3*($D100="Quarterly")+12*($D100="Yearly"))&gt;0,IF(((YEAR((Paychecks!$B$4+1))-YEAR($C100))*12+MONTH((Paychecks!$B$4+1))-MONTH($C100))&lt;0,0,INT((((YEAR((Paychecks!$B$4+1))-YEAR($C100))*12+MONTH((Paychecks!$B$4+1))-MONTH($C100))-1)/(($D100="Monthly")+3*($D100="Quarterly")+12*($D100="Yearly")))+1+(MOD(((YEAR((Paychecks!$B$4+1))-YEAR($C100))*12+MONTH((Paychecks!$B$4+1))-MONTH($C100)),(($D100="Monthly")+3*($D100="Quarterly")+12*($D100="Yearly")))=0)*(EDATE($C100,((YEAR((Paychecks!$B$4+1))-YEAR($C100))*12+MONTH((Paychecks!$B$4+1))-MONTH($C100)))&lt;(Paychecks!$B$4+1)))-IF(((YEAR(Paychecks!$A$4)-YEAR($C100))*12+MONTH(Paychecks!$A$4)-MONTH($C100))&lt;0,0,INT((((YEAR(Paychecks!$A$4)-YEAR($C100))*12+MONTH(Paychecks!$A$4)-MONTH($C100))-1)/(($D100="Monthly")+3*($D100="Quarterly")+12*($D100="Yearly")))+1+(MOD(((YEAR(Paychecks!$A$4)-YEAR($C100))*12+MONTH(Paychecks!$A$4)-MONTH($C100)),(($D100="Monthly")+3*($D100="Quarterly")+12*($D100="Yearly")))=0)*(EDATE($C100,((YEAR(Paychecks!$A$4)-YEAR($C100))*12+MONTH(Paychecks!$A$4)-MONTH($C100)))&lt;Paychecks!$A$4)),($C100&gt;=Paychecks!$A$4)*($C100&lt;=Paychecks!$B$4))))</f>
      </c>
      <c r="N100" s="14">
        <f>IF(OR($A100="",$C100=""),0,IF((7*($D100="Weekly")+14*($D100="Every 2 weeks"))&gt;0,MAX(0,-INT(($C100-(Paychecks!$B$5+1))/(7*($D100="Weekly")+14*($D100="Every 2 weeks")))-MAX(0,-INT(($C100-Paychecks!$A$5)/(7*($D100="Weekly")+14*($D100="Every 2 weeks"))))),IF((($D100="Monthly")+3*($D100="Quarterly")+12*($D100="Yearly"))&gt;0,IF(((YEAR((Paychecks!$B$5+1))-YEAR($C100))*12+MONTH((Paychecks!$B$5+1))-MONTH($C100))&lt;0,0,INT((((YEAR((Paychecks!$B$5+1))-YEAR($C100))*12+MONTH((Paychecks!$B$5+1))-MONTH($C100))-1)/(($D100="Monthly")+3*($D100="Quarterly")+12*($D100="Yearly")))+1+(MOD(((YEAR((Paychecks!$B$5+1))-YEAR($C100))*12+MONTH((Paychecks!$B$5+1))-MONTH($C100)),(($D100="Monthly")+3*($D100="Quarterly")+12*($D100="Yearly")))=0)*(EDATE($C100,((YEAR((Paychecks!$B$5+1))-YEAR($C100))*12+MONTH((Paychecks!$B$5+1))-MONTH($C100)))&lt;(Paychecks!$B$5+1)))-IF(((YEAR(Paychecks!$A$5)-YEAR($C100))*12+MONTH(Paychecks!$A$5)-MONTH($C100))&lt;0,0,INT((((YEAR(Paychecks!$A$5)-YEAR($C100))*12+MONTH(Paychecks!$A$5)-MONTH($C100))-1)/(($D100="Monthly")+3*($D100="Quarterly")+12*($D100="Yearly")))+1+(MOD(((YEAR(Paychecks!$A$5)-YEAR($C100))*12+MONTH(Paychecks!$A$5)-MONTH($C100)),(($D100="Monthly")+3*($D100="Quarterly")+12*($D100="Yearly")))=0)*(EDATE($C100,((YEAR(Paychecks!$A$5)-YEAR($C100))*12+MONTH(Paychecks!$A$5)-MONTH($C100)))&lt;Paychecks!$A$5)),($C100&gt;=Paychecks!$A$5)*($C100&lt;=Paychecks!$B$5))))</f>
      </c>
      <c r="O100" s="14">
        <f>IF(OR($A100="",$C100=""),0,IF((7*($D100="Weekly")+14*($D100="Every 2 weeks"))&gt;0,MAX(0,-INT(($C100-(Paychecks!$B$6+1))/(7*($D100="Weekly")+14*($D100="Every 2 weeks")))-MAX(0,-INT(($C100-Paychecks!$A$6)/(7*($D100="Weekly")+14*($D100="Every 2 weeks"))))),IF((($D100="Monthly")+3*($D100="Quarterly")+12*($D100="Yearly"))&gt;0,IF(((YEAR((Paychecks!$B$6+1))-YEAR($C100))*12+MONTH((Paychecks!$B$6+1))-MONTH($C100))&lt;0,0,INT((((YEAR((Paychecks!$B$6+1))-YEAR($C100))*12+MONTH((Paychecks!$B$6+1))-MONTH($C100))-1)/(($D100="Monthly")+3*($D100="Quarterly")+12*($D100="Yearly")))+1+(MOD(((YEAR((Paychecks!$B$6+1))-YEAR($C100))*12+MONTH((Paychecks!$B$6+1))-MONTH($C100)),(($D100="Monthly")+3*($D100="Quarterly")+12*($D100="Yearly")))=0)*(EDATE($C100,((YEAR((Paychecks!$B$6+1))-YEAR($C100))*12+MONTH((Paychecks!$B$6+1))-MONTH($C100)))&lt;(Paychecks!$B$6+1)))-IF(((YEAR(Paychecks!$A$6)-YEAR($C100))*12+MONTH(Paychecks!$A$6)-MONTH($C100))&lt;0,0,INT((((YEAR(Paychecks!$A$6)-YEAR($C100))*12+MONTH(Paychecks!$A$6)-MONTH($C100))-1)/(($D100="Monthly")+3*($D100="Quarterly")+12*($D100="Yearly")))+1+(MOD(((YEAR(Paychecks!$A$6)-YEAR($C100))*12+MONTH(Paychecks!$A$6)-MONTH($C100)),(($D100="Monthly")+3*($D100="Quarterly")+12*($D100="Yearly")))=0)*(EDATE($C100,((YEAR(Paychecks!$A$6)-YEAR($C100))*12+MONTH(Paychecks!$A$6)-MONTH($C100)))&lt;Paychecks!$A$6)),($C100&gt;=Paychecks!$A$6)*($C100&lt;=Paychecks!$B$6))))</f>
      </c>
      <c r="P100" s="14">
        <f>IF(OR($A100="",$C100=""),0,IF((7*($D100="Weekly")+14*($D100="Every 2 weeks"))&gt;0,MAX(0,-INT(($C100-(Paychecks!$B$7+1))/(7*($D100="Weekly")+14*($D100="Every 2 weeks")))-MAX(0,-INT(($C100-Paychecks!$A$7)/(7*($D100="Weekly")+14*($D100="Every 2 weeks"))))),IF((($D100="Monthly")+3*($D100="Quarterly")+12*($D100="Yearly"))&gt;0,IF(((YEAR((Paychecks!$B$7+1))-YEAR($C100))*12+MONTH((Paychecks!$B$7+1))-MONTH($C100))&lt;0,0,INT((((YEAR((Paychecks!$B$7+1))-YEAR($C100))*12+MONTH((Paychecks!$B$7+1))-MONTH($C100))-1)/(($D100="Monthly")+3*($D100="Quarterly")+12*($D100="Yearly")))+1+(MOD(((YEAR((Paychecks!$B$7+1))-YEAR($C100))*12+MONTH((Paychecks!$B$7+1))-MONTH($C100)),(($D100="Monthly")+3*($D100="Quarterly")+12*($D100="Yearly")))=0)*(EDATE($C100,((YEAR((Paychecks!$B$7+1))-YEAR($C100))*12+MONTH((Paychecks!$B$7+1))-MONTH($C100)))&lt;(Paychecks!$B$7+1)))-IF(((YEAR(Paychecks!$A$7)-YEAR($C100))*12+MONTH(Paychecks!$A$7)-MONTH($C100))&lt;0,0,INT((((YEAR(Paychecks!$A$7)-YEAR($C100))*12+MONTH(Paychecks!$A$7)-MONTH($C100))-1)/(($D100="Monthly")+3*($D100="Quarterly")+12*($D100="Yearly")))+1+(MOD(((YEAR(Paychecks!$A$7)-YEAR($C100))*12+MONTH(Paychecks!$A$7)-MONTH($C100)),(($D100="Monthly")+3*($D100="Quarterly")+12*($D100="Yearly")))=0)*(EDATE($C100,((YEAR(Paychecks!$A$7)-YEAR($C100))*12+MONTH(Paychecks!$A$7)-MONTH($C100)))&lt;Paychecks!$A$7)),($C100&gt;=Paychecks!$A$7)*($C100&lt;=Paychecks!$B$7))))</f>
      </c>
      <c r="Q100" s="14">
        <f>IF(OR($A100="",$C100=""),0,IF((7*($D100="Weekly")+14*($D100="Every 2 weeks"))&gt;0,MAX(0,-INT(($C100-(Paychecks!$B$8+1))/(7*($D100="Weekly")+14*($D100="Every 2 weeks")))-MAX(0,-INT(($C100-Paychecks!$A$8)/(7*($D100="Weekly")+14*($D100="Every 2 weeks"))))),IF((($D100="Monthly")+3*($D100="Quarterly")+12*($D100="Yearly"))&gt;0,IF(((YEAR((Paychecks!$B$8+1))-YEAR($C100))*12+MONTH((Paychecks!$B$8+1))-MONTH($C100))&lt;0,0,INT((((YEAR((Paychecks!$B$8+1))-YEAR($C100))*12+MONTH((Paychecks!$B$8+1))-MONTH($C100))-1)/(($D100="Monthly")+3*($D100="Quarterly")+12*($D100="Yearly")))+1+(MOD(((YEAR((Paychecks!$B$8+1))-YEAR($C100))*12+MONTH((Paychecks!$B$8+1))-MONTH($C100)),(($D100="Monthly")+3*($D100="Quarterly")+12*($D100="Yearly")))=0)*(EDATE($C100,((YEAR((Paychecks!$B$8+1))-YEAR($C100))*12+MONTH((Paychecks!$B$8+1))-MONTH($C100)))&lt;(Paychecks!$B$8+1)))-IF(((YEAR(Paychecks!$A$8)-YEAR($C100))*12+MONTH(Paychecks!$A$8)-MONTH($C100))&lt;0,0,INT((((YEAR(Paychecks!$A$8)-YEAR($C100))*12+MONTH(Paychecks!$A$8)-MONTH($C100))-1)/(($D100="Monthly")+3*($D100="Quarterly")+12*($D100="Yearly")))+1+(MOD(((YEAR(Paychecks!$A$8)-YEAR($C100))*12+MONTH(Paychecks!$A$8)-MONTH($C100)),(($D100="Monthly")+3*($D100="Quarterly")+12*($D100="Yearly")))=0)*(EDATE($C100,((YEAR(Paychecks!$A$8)-YEAR($C100))*12+MONTH(Paychecks!$A$8)-MONTH($C100)))&lt;Paychecks!$A$8)),($C100&gt;=Paychecks!$A$8)*($C100&lt;=Paychecks!$B$8))))</f>
      </c>
      <c r="R100" s="14">
        <f>IF(OR($A100="",$C100=""),0,IF((7*($D100="Weekly")+14*($D100="Every 2 weeks"))&gt;0,MAX(0,-INT(($C100-(Paychecks!$B$9+1))/(7*($D100="Weekly")+14*($D100="Every 2 weeks")))-MAX(0,-INT(($C100-Paychecks!$A$9)/(7*($D100="Weekly")+14*($D100="Every 2 weeks"))))),IF((($D100="Monthly")+3*($D100="Quarterly")+12*($D100="Yearly"))&gt;0,IF(((YEAR((Paychecks!$B$9+1))-YEAR($C100))*12+MONTH((Paychecks!$B$9+1))-MONTH($C100))&lt;0,0,INT((((YEAR((Paychecks!$B$9+1))-YEAR($C100))*12+MONTH((Paychecks!$B$9+1))-MONTH($C100))-1)/(($D100="Monthly")+3*($D100="Quarterly")+12*($D100="Yearly")))+1+(MOD(((YEAR((Paychecks!$B$9+1))-YEAR($C100))*12+MONTH((Paychecks!$B$9+1))-MONTH($C100)),(($D100="Monthly")+3*($D100="Quarterly")+12*($D100="Yearly")))=0)*(EDATE($C100,((YEAR((Paychecks!$B$9+1))-YEAR($C100))*12+MONTH((Paychecks!$B$9+1))-MONTH($C100)))&lt;(Paychecks!$B$9+1)))-IF(((YEAR(Paychecks!$A$9)-YEAR($C100))*12+MONTH(Paychecks!$A$9)-MONTH($C100))&lt;0,0,INT((((YEAR(Paychecks!$A$9)-YEAR($C100))*12+MONTH(Paychecks!$A$9)-MONTH($C100))-1)/(($D100="Monthly")+3*($D100="Quarterly")+12*($D100="Yearly")))+1+(MOD(((YEAR(Paychecks!$A$9)-YEAR($C100))*12+MONTH(Paychecks!$A$9)-MONTH($C100)),(($D100="Monthly")+3*($D100="Quarterly")+12*($D100="Yearly")))=0)*(EDATE($C100,((YEAR(Paychecks!$A$9)-YEAR($C100))*12+MONTH(Paychecks!$A$9)-MONTH($C100)))&lt;Paychecks!$A$9)),($C100&gt;=Paychecks!$A$9)*($C100&lt;=Paychecks!$B$9))))</f>
      </c>
    </row>
    <row r="101" spans="1:18" x14ac:dyDescent="0.25">
      <c r="A101" s="2"/>
      <c r="B101" s="11"/>
      <c r="C101" s="9"/>
      <c r="D101" s="2"/>
      <c r="E101" s="2"/>
      <c r="F101" s="2"/>
      <c r="G101" s="2">
        <f>IF(A101="","",IF(F101="Yes","Paid",IF(C101&lt;TODAY(),"Overdue",IF(C101-TODAY()&lt;=HeadsUp,"Due soon",IF(E101="Yes","Autopay","Upcoming")))))</f>
      </c>
      <c r="H101" s="2">
        <f>IF(OR(A101="",F101="Yes"),"",C101-TODAY())</f>
      </c>
      <c r="I101" s="9">
        <f>IF(OR(A101="",C101=""),"",IF(OR(C101&lt;Paychecks!$A$2,C101&gt;Paychecks!$B$9),"",INDEX(Paychecks!$A$2:$A$9,MATCH(C101,Paychecks!$A$2:$A$9,1))))</f>
      </c>
      <c r="J101" s="2"/>
      <c r="K101" s="14">
        <f>IF(OR($A101="",$C101=""),0,IF((7*($D101="Weekly")+14*($D101="Every 2 weeks"))&gt;0,MAX(0,-INT(($C101-(Paychecks!$B$2+1))/(7*($D101="Weekly")+14*($D101="Every 2 weeks")))-MAX(0,-INT(($C101-Paychecks!$A$2)/(7*($D101="Weekly")+14*($D101="Every 2 weeks"))))),IF((($D101="Monthly")+3*($D101="Quarterly")+12*($D101="Yearly"))&gt;0,IF(((YEAR((Paychecks!$B$2+1))-YEAR($C101))*12+MONTH((Paychecks!$B$2+1))-MONTH($C101))&lt;0,0,INT((((YEAR((Paychecks!$B$2+1))-YEAR($C101))*12+MONTH((Paychecks!$B$2+1))-MONTH($C101))-1)/(($D101="Monthly")+3*($D101="Quarterly")+12*($D101="Yearly")))+1+(MOD(((YEAR((Paychecks!$B$2+1))-YEAR($C101))*12+MONTH((Paychecks!$B$2+1))-MONTH($C101)),(($D101="Monthly")+3*($D101="Quarterly")+12*($D101="Yearly")))=0)*(EDATE($C101,((YEAR((Paychecks!$B$2+1))-YEAR($C101))*12+MONTH((Paychecks!$B$2+1))-MONTH($C101)))&lt;(Paychecks!$B$2+1)))-IF(((YEAR(Paychecks!$A$2)-YEAR($C101))*12+MONTH(Paychecks!$A$2)-MONTH($C101))&lt;0,0,INT((((YEAR(Paychecks!$A$2)-YEAR($C101))*12+MONTH(Paychecks!$A$2)-MONTH($C101))-1)/(($D101="Monthly")+3*($D101="Quarterly")+12*($D101="Yearly")))+1+(MOD(((YEAR(Paychecks!$A$2)-YEAR($C101))*12+MONTH(Paychecks!$A$2)-MONTH($C101)),(($D101="Monthly")+3*($D101="Quarterly")+12*($D101="Yearly")))=0)*(EDATE($C101,((YEAR(Paychecks!$A$2)-YEAR($C101))*12+MONTH(Paychecks!$A$2)-MONTH($C101)))&lt;Paychecks!$A$2)),($C101&gt;=Paychecks!$A$2)*($C101&lt;=Paychecks!$B$2))))</f>
      </c>
      <c r="L101" s="14">
        <f>IF(OR($A101="",$C101=""),0,IF((7*($D101="Weekly")+14*($D101="Every 2 weeks"))&gt;0,MAX(0,-INT(($C101-(Paychecks!$B$3+1))/(7*($D101="Weekly")+14*($D101="Every 2 weeks")))-MAX(0,-INT(($C101-Paychecks!$A$3)/(7*($D101="Weekly")+14*($D101="Every 2 weeks"))))),IF((($D101="Monthly")+3*($D101="Quarterly")+12*($D101="Yearly"))&gt;0,IF(((YEAR((Paychecks!$B$3+1))-YEAR($C101))*12+MONTH((Paychecks!$B$3+1))-MONTH($C101))&lt;0,0,INT((((YEAR((Paychecks!$B$3+1))-YEAR($C101))*12+MONTH((Paychecks!$B$3+1))-MONTH($C101))-1)/(($D101="Monthly")+3*($D101="Quarterly")+12*($D101="Yearly")))+1+(MOD(((YEAR((Paychecks!$B$3+1))-YEAR($C101))*12+MONTH((Paychecks!$B$3+1))-MONTH($C101)),(($D101="Monthly")+3*($D101="Quarterly")+12*($D101="Yearly")))=0)*(EDATE($C101,((YEAR((Paychecks!$B$3+1))-YEAR($C101))*12+MONTH((Paychecks!$B$3+1))-MONTH($C101)))&lt;(Paychecks!$B$3+1)))-IF(((YEAR(Paychecks!$A$3)-YEAR($C101))*12+MONTH(Paychecks!$A$3)-MONTH($C101))&lt;0,0,INT((((YEAR(Paychecks!$A$3)-YEAR($C101))*12+MONTH(Paychecks!$A$3)-MONTH($C101))-1)/(($D101="Monthly")+3*($D101="Quarterly")+12*($D101="Yearly")))+1+(MOD(((YEAR(Paychecks!$A$3)-YEAR($C101))*12+MONTH(Paychecks!$A$3)-MONTH($C101)),(($D101="Monthly")+3*($D101="Quarterly")+12*($D101="Yearly")))=0)*(EDATE($C101,((YEAR(Paychecks!$A$3)-YEAR($C101))*12+MONTH(Paychecks!$A$3)-MONTH($C101)))&lt;Paychecks!$A$3)),($C101&gt;=Paychecks!$A$3)*($C101&lt;=Paychecks!$B$3))))</f>
      </c>
      <c r="M101" s="14">
        <f>IF(OR($A101="",$C101=""),0,IF((7*($D101="Weekly")+14*($D101="Every 2 weeks"))&gt;0,MAX(0,-INT(($C101-(Paychecks!$B$4+1))/(7*($D101="Weekly")+14*($D101="Every 2 weeks")))-MAX(0,-INT(($C101-Paychecks!$A$4)/(7*($D101="Weekly")+14*($D101="Every 2 weeks"))))),IF((($D101="Monthly")+3*($D101="Quarterly")+12*($D101="Yearly"))&gt;0,IF(((YEAR((Paychecks!$B$4+1))-YEAR($C101))*12+MONTH((Paychecks!$B$4+1))-MONTH($C101))&lt;0,0,INT((((YEAR((Paychecks!$B$4+1))-YEAR($C101))*12+MONTH((Paychecks!$B$4+1))-MONTH($C101))-1)/(($D101="Monthly")+3*($D101="Quarterly")+12*($D101="Yearly")))+1+(MOD(((YEAR((Paychecks!$B$4+1))-YEAR($C101))*12+MONTH((Paychecks!$B$4+1))-MONTH($C101)),(($D101="Monthly")+3*($D101="Quarterly")+12*($D101="Yearly")))=0)*(EDATE($C101,((YEAR((Paychecks!$B$4+1))-YEAR($C101))*12+MONTH((Paychecks!$B$4+1))-MONTH($C101)))&lt;(Paychecks!$B$4+1)))-IF(((YEAR(Paychecks!$A$4)-YEAR($C101))*12+MONTH(Paychecks!$A$4)-MONTH($C101))&lt;0,0,INT((((YEAR(Paychecks!$A$4)-YEAR($C101))*12+MONTH(Paychecks!$A$4)-MONTH($C101))-1)/(($D101="Monthly")+3*($D101="Quarterly")+12*($D101="Yearly")))+1+(MOD(((YEAR(Paychecks!$A$4)-YEAR($C101))*12+MONTH(Paychecks!$A$4)-MONTH($C101)),(($D101="Monthly")+3*($D101="Quarterly")+12*($D101="Yearly")))=0)*(EDATE($C101,((YEAR(Paychecks!$A$4)-YEAR($C101))*12+MONTH(Paychecks!$A$4)-MONTH($C101)))&lt;Paychecks!$A$4)),($C101&gt;=Paychecks!$A$4)*($C101&lt;=Paychecks!$B$4))))</f>
      </c>
      <c r="N101" s="14">
        <f>IF(OR($A101="",$C101=""),0,IF((7*($D101="Weekly")+14*($D101="Every 2 weeks"))&gt;0,MAX(0,-INT(($C101-(Paychecks!$B$5+1))/(7*($D101="Weekly")+14*($D101="Every 2 weeks")))-MAX(0,-INT(($C101-Paychecks!$A$5)/(7*($D101="Weekly")+14*($D101="Every 2 weeks"))))),IF((($D101="Monthly")+3*($D101="Quarterly")+12*($D101="Yearly"))&gt;0,IF(((YEAR((Paychecks!$B$5+1))-YEAR($C101))*12+MONTH((Paychecks!$B$5+1))-MONTH($C101))&lt;0,0,INT((((YEAR((Paychecks!$B$5+1))-YEAR($C101))*12+MONTH((Paychecks!$B$5+1))-MONTH($C101))-1)/(($D101="Monthly")+3*($D101="Quarterly")+12*($D101="Yearly")))+1+(MOD(((YEAR((Paychecks!$B$5+1))-YEAR($C101))*12+MONTH((Paychecks!$B$5+1))-MONTH($C101)),(($D101="Monthly")+3*($D101="Quarterly")+12*($D101="Yearly")))=0)*(EDATE($C101,((YEAR((Paychecks!$B$5+1))-YEAR($C101))*12+MONTH((Paychecks!$B$5+1))-MONTH($C101)))&lt;(Paychecks!$B$5+1)))-IF(((YEAR(Paychecks!$A$5)-YEAR($C101))*12+MONTH(Paychecks!$A$5)-MONTH($C101))&lt;0,0,INT((((YEAR(Paychecks!$A$5)-YEAR($C101))*12+MONTH(Paychecks!$A$5)-MONTH($C101))-1)/(($D101="Monthly")+3*($D101="Quarterly")+12*($D101="Yearly")))+1+(MOD(((YEAR(Paychecks!$A$5)-YEAR($C101))*12+MONTH(Paychecks!$A$5)-MONTH($C101)),(($D101="Monthly")+3*($D101="Quarterly")+12*($D101="Yearly")))=0)*(EDATE($C101,((YEAR(Paychecks!$A$5)-YEAR($C101))*12+MONTH(Paychecks!$A$5)-MONTH($C101)))&lt;Paychecks!$A$5)),($C101&gt;=Paychecks!$A$5)*($C101&lt;=Paychecks!$B$5))))</f>
      </c>
      <c r="O101" s="14">
        <f>IF(OR($A101="",$C101=""),0,IF((7*($D101="Weekly")+14*($D101="Every 2 weeks"))&gt;0,MAX(0,-INT(($C101-(Paychecks!$B$6+1))/(7*($D101="Weekly")+14*($D101="Every 2 weeks")))-MAX(0,-INT(($C101-Paychecks!$A$6)/(7*($D101="Weekly")+14*($D101="Every 2 weeks"))))),IF((($D101="Monthly")+3*($D101="Quarterly")+12*($D101="Yearly"))&gt;0,IF(((YEAR((Paychecks!$B$6+1))-YEAR($C101))*12+MONTH((Paychecks!$B$6+1))-MONTH($C101))&lt;0,0,INT((((YEAR((Paychecks!$B$6+1))-YEAR($C101))*12+MONTH((Paychecks!$B$6+1))-MONTH($C101))-1)/(($D101="Monthly")+3*($D101="Quarterly")+12*($D101="Yearly")))+1+(MOD(((YEAR((Paychecks!$B$6+1))-YEAR($C101))*12+MONTH((Paychecks!$B$6+1))-MONTH($C101)),(($D101="Monthly")+3*($D101="Quarterly")+12*($D101="Yearly")))=0)*(EDATE($C101,((YEAR((Paychecks!$B$6+1))-YEAR($C101))*12+MONTH((Paychecks!$B$6+1))-MONTH($C101)))&lt;(Paychecks!$B$6+1)))-IF(((YEAR(Paychecks!$A$6)-YEAR($C101))*12+MONTH(Paychecks!$A$6)-MONTH($C101))&lt;0,0,INT((((YEAR(Paychecks!$A$6)-YEAR($C101))*12+MONTH(Paychecks!$A$6)-MONTH($C101))-1)/(($D101="Monthly")+3*($D101="Quarterly")+12*($D101="Yearly")))+1+(MOD(((YEAR(Paychecks!$A$6)-YEAR($C101))*12+MONTH(Paychecks!$A$6)-MONTH($C101)),(($D101="Monthly")+3*($D101="Quarterly")+12*($D101="Yearly")))=0)*(EDATE($C101,((YEAR(Paychecks!$A$6)-YEAR($C101))*12+MONTH(Paychecks!$A$6)-MONTH($C101)))&lt;Paychecks!$A$6)),($C101&gt;=Paychecks!$A$6)*($C101&lt;=Paychecks!$B$6))))</f>
      </c>
      <c r="P101" s="14">
        <f>IF(OR($A101="",$C101=""),0,IF((7*($D101="Weekly")+14*($D101="Every 2 weeks"))&gt;0,MAX(0,-INT(($C101-(Paychecks!$B$7+1))/(7*($D101="Weekly")+14*($D101="Every 2 weeks")))-MAX(0,-INT(($C101-Paychecks!$A$7)/(7*($D101="Weekly")+14*($D101="Every 2 weeks"))))),IF((($D101="Monthly")+3*($D101="Quarterly")+12*($D101="Yearly"))&gt;0,IF(((YEAR((Paychecks!$B$7+1))-YEAR($C101))*12+MONTH((Paychecks!$B$7+1))-MONTH($C101))&lt;0,0,INT((((YEAR((Paychecks!$B$7+1))-YEAR($C101))*12+MONTH((Paychecks!$B$7+1))-MONTH($C101))-1)/(($D101="Monthly")+3*($D101="Quarterly")+12*($D101="Yearly")))+1+(MOD(((YEAR((Paychecks!$B$7+1))-YEAR($C101))*12+MONTH((Paychecks!$B$7+1))-MONTH($C101)),(($D101="Monthly")+3*($D101="Quarterly")+12*($D101="Yearly")))=0)*(EDATE($C101,((YEAR((Paychecks!$B$7+1))-YEAR($C101))*12+MONTH((Paychecks!$B$7+1))-MONTH($C101)))&lt;(Paychecks!$B$7+1)))-IF(((YEAR(Paychecks!$A$7)-YEAR($C101))*12+MONTH(Paychecks!$A$7)-MONTH($C101))&lt;0,0,INT((((YEAR(Paychecks!$A$7)-YEAR($C101))*12+MONTH(Paychecks!$A$7)-MONTH($C101))-1)/(($D101="Monthly")+3*($D101="Quarterly")+12*($D101="Yearly")))+1+(MOD(((YEAR(Paychecks!$A$7)-YEAR($C101))*12+MONTH(Paychecks!$A$7)-MONTH($C101)),(($D101="Monthly")+3*($D101="Quarterly")+12*($D101="Yearly")))=0)*(EDATE($C101,((YEAR(Paychecks!$A$7)-YEAR($C101))*12+MONTH(Paychecks!$A$7)-MONTH($C101)))&lt;Paychecks!$A$7)),($C101&gt;=Paychecks!$A$7)*($C101&lt;=Paychecks!$B$7))))</f>
      </c>
      <c r="Q101" s="14">
        <f>IF(OR($A101="",$C101=""),0,IF((7*($D101="Weekly")+14*($D101="Every 2 weeks"))&gt;0,MAX(0,-INT(($C101-(Paychecks!$B$8+1))/(7*($D101="Weekly")+14*($D101="Every 2 weeks")))-MAX(0,-INT(($C101-Paychecks!$A$8)/(7*($D101="Weekly")+14*($D101="Every 2 weeks"))))),IF((($D101="Monthly")+3*($D101="Quarterly")+12*($D101="Yearly"))&gt;0,IF(((YEAR((Paychecks!$B$8+1))-YEAR($C101))*12+MONTH((Paychecks!$B$8+1))-MONTH($C101))&lt;0,0,INT((((YEAR((Paychecks!$B$8+1))-YEAR($C101))*12+MONTH((Paychecks!$B$8+1))-MONTH($C101))-1)/(($D101="Monthly")+3*($D101="Quarterly")+12*($D101="Yearly")))+1+(MOD(((YEAR((Paychecks!$B$8+1))-YEAR($C101))*12+MONTH((Paychecks!$B$8+1))-MONTH($C101)),(($D101="Monthly")+3*($D101="Quarterly")+12*($D101="Yearly")))=0)*(EDATE($C101,((YEAR((Paychecks!$B$8+1))-YEAR($C101))*12+MONTH((Paychecks!$B$8+1))-MONTH($C101)))&lt;(Paychecks!$B$8+1)))-IF(((YEAR(Paychecks!$A$8)-YEAR($C101))*12+MONTH(Paychecks!$A$8)-MONTH($C101))&lt;0,0,INT((((YEAR(Paychecks!$A$8)-YEAR($C101))*12+MONTH(Paychecks!$A$8)-MONTH($C101))-1)/(($D101="Monthly")+3*($D101="Quarterly")+12*($D101="Yearly")))+1+(MOD(((YEAR(Paychecks!$A$8)-YEAR($C101))*12+MONTH(Paychecks!$A$8)-MONTH($C101)),(($D101="Monthly")+3*($D101="Quarterly")+12*($D101="Yearly")))=0)*(EDATE($C101,((YEAR(Paychecks!$A$8)-YEAR($C101))*12+MONTH(Paychecks!$A$8)-MONTH($C101)))&lt;Paychecks!$A$8)),($C101&gt;=Paychecks!$A$8)*($C101&lt;=Paychecks!$B$8))))</f>
      </c>
      <c r="R101" s="14">
        <f>IF(OR($A101="",$C101=""),0,IF((7*($D101="Weekly")+14*($D101="Every 2 weeks"))&gt;0,MAX(0,-INT(($C101-(Paychecks!$B$9+1))/(7*($D101="Weekly")+14*($D101="Every 2 weeks")))-MAX(0,-INT(($C101-Paychecks!$A$9)/(7*($D101="Weekly")+14*($D101="Every 2 weeks"))))),IF((($D101="Monthly")+3*($D101="Quarterly")+12*($D101="Yearly"))&gt;0,IF(((YEAR((Paychecks!$B$9+1))-YEAR($C101))*12+MONTH((Paychecks!$B$9+1))-MONTH($C101))&lt;0,0,INT((((YEAR((Paychecks!$B$9+1))-YEAR($C101))*12+MONTH((Paychecks!$B$9+1))-MONTH($C101))-1)/(($D101="Monthly")+3*($D101="Quarterly")+12*($D101="Yearly")))+1+(MOD(((YEAR((Paychecks!$B$9+1))-YEAR($C101))*12+MONTH((Paychecks!$B$9+1))-MONTH($C101)),(($D101="Monthly")+3*($D101="Quarterly")+12*($D101="Yearly")))=0)*(EDATE($C101,((YEAR((Paychecks!$B$9+1))-YEAR($C101))*12+MONTH((Paychecks!$B$9+1))-MONTH($C101)))&lt;(Paychecks!$B$9+1)))-IF(((YEAR(Paychecks!$A$9)-YEAR($C101))*12+MONTH(Paychecks!$A$9)-MONTH($C101))&lt;0,0,INT((((YEAR(Paychecks!$A$9)-YEAR($C101))*12+MONTH(Paychecks!$A$9)-MONTH($C101))-1)/(($D101="Monthly")+3*($D101="Quarterly")+12*($D101="Yearly")))+1+(MOD(((YEAR(Paychecks!$A$9)-YEAR($C101))*12+MONTH(Paychecks!$A$9)-MONTH($C101)),(($D101="Monthly")+3*($D101="Quarterly")+12*($D101="Yearly")))=0)*(EDATE($C101,((YEAR(Paychecks!$A$9)-YEAR($C101))*12+MONTH(Paychecks!$A$9)-MONTH($C101)))&lt;Paychecks!$A$9)),($C101&gt;=Paychecks!$A$9)*($C101&lt;=Paychecks!$B$9))))</f>
      </c>
    </row>
    <row r="102" spans="1:18" x14ac:dyDescent="0.25">
      <c r="A102" s="2"/>
      <c r="B102" s="11"/>
      <c r="C102" s="9"/>
      <c r="D102" s="2"/>
      <c r="E102" s="2"/>
      <c r="F102" s="2"/>
      <c r="G102" s="2">
        <f>IF(A102="","",IF(F102="Yes","Paid",IF(C102&lt;TODAY(),"Overdue",IF(C102-TODAY()&lt;=HeadsUp,"Due soon",IF(E102="Yes","Autopay","Upcoming")))))</f>
      </c>
      <c r="H102" s="2">
        <f>IF(OR(A102="",F102="Yes"),"",C102-TODAY())</f>
      </c>
      <c r="I102" s="9">
        <f>IF(OR(A102="",C102=""),"",IF(OR(C102&lt;Paychecks!$A$2,C102&gt;Paychecks!$B$9),"",INDEX(Paychecks!$A$2:$A$9,MATCH(C102,Paychecks!$A$2:$A$9,1))))</f>
      </c>
      <c r="J102" s="2"/>
      <c r="K102" s="14">
        <f>IF(OR($A102="",$C102=""),0,IF((7*($D102="Weekly")+14*($D102="Every 2 weeks"))&gt;0,MAX(0,-INT(($C102-(Paychecks!$B$2+1))/(7*($D102="Weekly")+14*($D102="Every 2 weeks")))-MAX(0,-INT(($C102-Paychecks!$A$2)/(7*($D102="Weekly")+14*($D102="Every 2 weeks"))))),IF((($D102="Monthly")+3*($D102="Quarterly")+12*($D102="Yearly"))&gt;0,IF(((YEAR((Paychecks!$B$2+1))-YEAR($C102))*12+MONTH((Paychecks!$B$2+1))-MONTH($C102))&lt;0,0,INT((((YEAR((Paychecks!$B$2+1))-YEAR($C102))*12+MONTH((Paychecks!$B$2+1))-MONTH($C102))-1)/(($D102="Monthly")+3*($D102="Quarterly")+12*($D102="Yearly")))+1+(MOD(((YEAR((Paychecks!$B$2+1))-YEAR($C102))*12+MONTH((Paychecks!$B$2+1))-MONTH($C102)),(($D102="Monthly")+3*($D102="Quarterly")+12*($D102="Yearly")))=0)*(EDATE($C102,((YEAR((Paychecks!$B$2+1))-YEAR($C102))*12+MONTH((Paychecks!$B$2+1))-MONTH($C102)))&lt;(Paychecks!$B$2+1)))-IF(((YEAR(Paychecks!$A$2)-YEAR($C102))*12+MONTH(Paychecks!$A$2)-MONTH($C102))&lt;0,0,INT((((YEAR(Paychecks!$A$2)-YEAR($C102))*12+MONTH(Paychecks!$A$2)-MONTH($C102))-1)/(($D102="Monthly")+3*($D102="Quarterly")+12*($D102="Yearly")))+1+(MOD(((YEAR(Paychecks!$A$2)-YEAR($C102))*12+MONTH(Paychecks!$A$2)-MONTH($C102)),(($D102="Monthly")+3*($D102="Quarterly")+12*($D102="Yearly")))=0)*(EDATE($C102,((YEAR(Paychecks!$A$2)-YEAR($C102))*12+MONTH(Paychecks!$A$2)-MONTH($C102)))&lt;Paychecks!$A$2)),($C102&gt;=Paychecks!$A$2)*($C102&lt;=Paychecks!$B$2))))</f>
      </c>
      <c r="L102" s="14">
        <f>IF(OR($A102="",$C102=""),0,IF((7*($D102="Weekly")+14*($D102="Every 2 weeks"))&gt;0,MAX(0,-INT(($C102-(Paychecks!$B$3+1))/(7*($D102="Weekly")+14*($D102="Every 2 weeks")))-MAX(0,-INT(($C102-Paychecks!$A$3)/(7*($D102="Weekly")+14*($D102="Every 2 weeks"))))),IF((($D102="Monthly")+3*($D102="Quarterly")+12*($D102="Yearly"))&gt;0,IF(((YEAR((Paychecks!$B$3+1))-YEAR($C102))*12+MONTH((Paychecks!$B$3+1))-MONTH($C102))&lt;0,0,INT((((YEAR((Paychecks!$B$3+1))-YEAR($C102))*12+MONTH((Paychecks!$B$3+1))-MONTH($C102))-1)/(($D102="Monthly")+3*($D102="Quarterly")+12*($D102="Yearly")))+1+(MOD(((YEAR((Paychecks!$B$3+1))-YEAR($C102))*12+MONTH((Paychecks!$B$3+1))-MONTH($C102)),(($D102="Monthly")+3*($D102="Quarterly")+12*($D102="Yearly")))=0)*(EDATE($C102,((YEAR((Paychecks!$B$3+1))-YEAR($C102))*12+MONTH((Paychecks!$B$3+1))-MONTH($C102)))&lt;(Paychecks!$B$3+1)))-IF(((YEAR(Paychecks!$A$3)-YEAR($C102))*12+MONTH(Paychecks!$A$3)-MONTH($C102))&lt;0,0,INT((((YEAR(Paychecks!$A$3)-YEAR($C102))*12+MONTH(Paychecks!$A$3)-MONTH($C102))-1)/(($D102="Monthly")+3*($D102="Quarterly")+12*($D102="Yearly")))+1+(MOD(((YEAR(Paychecks!$A$3)-YEAR($C102))*12+MONTH(Paychecks!$A$3)-MONTH($C102)),(($D102="Monthly")+3*($D102="Quarterly")+12*($D102="Yearly")))=0)*(EDATE($C102,((YEAR(Paychecks!$A$3)-YEAR($C102))*12+MONTH(Paychecks!$A$3)-MONTH($C102)))&lt;Paychecks!$A$3)),($C102&gt;=Paychecks!$A$3)*($C102&lt;=Paychecks!$B$3))))</f>
      </c>
      <c r="M102" s="14">
        <f>IF(OR($A102="",$C102=""),0,IF((7*($D102="Weekly")+14*($D102="Every 2 weeks"))&gt;0,MAX(0,-INT(($C102-(Paychecks!$B$4+1))/(7*($D102="Weekly")+14*($D102="Every 2 weeks")))-MAX(0,-INT(($C102-Paychecks!$A$4)/(7*($D102="Weekly")+14*($D102="Every 2 weeks"))))),IF((($D102="Monthly")+3*($D102="Quarterly")+12*($D102="Yearly"))&gt;0,IF(((YEAR((Paychecks!$B$4+1))-YEAR($C102))*12+MONTH((Paychecks!$B$4+1))-MONTH($C102))&lt;0,0,INT((((YEAR((Paychecks!$B$4+1))-YEAR($C102))*12+MONTH((Paychecks!$B$4+1))-MONTH($C102))-1)/(($D102="Monthly")+3*($D102="Quarterly")+12*($D102="Yearly")))+1+(MOD(((YEAR((Paychecks!$B$4+1))-YEAR($C102))*12+MONTH((Paychecks!$B$4+1))-MONTH($C102)),(($D102="Monthly")+3*($D102="Quarterly")+12*($D102="Yearly")))=0)*(EDATE($C102,((YEAR((Paychecks!$B$4+1))-YEAR($C102))*12+MONTH((Paychecks!$B$4+1))-MONTH($C102)))&lt;(Paychecks!$B$4+1)))-IF(((YEAR(Paychecks!$A$4)-YEAR($C102))*12+MONTH(Paychecks!$A$4)-MONTH($C102))&lt;0,0,INT((((YEAR(Paychecks!$A$4)-YEAR($C102))*12+MONTH(Paychecks!$A$4)-MONTH($C102))-1)/(($D102="Monthly")+3*($D102="Quarterly")+12*($D102="Yearly")))+1+(MOD(((YEAR(Paychecks!$A$4)-YEAR($C102))*12+MONTH(Paychecks!$A$4)-MONTH($C102)),(($D102="Monthly")+3*($D102="Quarterly")+12*($D102="Yearly")))=0)*(EDATE($C102,((YEAR(Paychecks!$A$4)-YEAR($C102))*12+MONTH(Paychecks!$A$4)-MONTH($C102)))&lt;Paychecks!$A$4)),($C102&gt;=Paychecks!$A$4)*($C102&lt;=Paychecks!$B$4))))</f>
      </c>
      <c r="N102" s="14">
        <f>IF(OR($A102="",$C102=""),0,IF((7*($D102="Weekly")+14*($D102="Every 2 weeks"))&gt;0,MAX(0,-INT(($C102-(Paychecks!$B$5+1))/(7*($D102="Weekly")+14*($D102="Every 2 weeks")))-MAX(0,-INT(($C102-Paychecks!$A$5)/(7*($D102="Weekly")+14*($D102="Every 2 weeks"))))),IF((($D102="Monthly")+3*($D102="Quarterly")+12*($D102="Yearly"))&gt;0,IF(((YEAR((Paychecks!$B$5+1))-YEAR($C102))*12+MONTH((Paychecks!$B$5+1))-MONTH($C102))&lt;0,0,INT((((YEAR((Paychecks!$B$5+1))-YEAR($C102))*12+MONTH((Paychecks!$B$5+1))-MONTH($C102))-1)/(($D102="Monthly")+3*($D102="Quarterly")+12*($D102="Yearly")))+1+(MOD(((YEAR((Paychecks!$B$5+1))-YEAR($C102))*12+MONTH((Paychecks!$B$5+1))-MONTH($C102)),(($D102="Monthly")+3*($D102="Quarterly")+12*($D102="Yearly")))=0)*(EDATE($C102,((YEAR((Paychecks!$B$5+1))-YEAR($C102))*12+MONTH((Paychecks!$B$5+1))-MONTH($C102)))&lt;(Paychecks!$B$5+1)))-IF(((YEAR(Paychecks!$A$5)-YEAR($C102))*12+MONTH(Paychecks!$A$5)-MONTH($C102))&lt;0,0,INT((((YEAR(Paychecks!$A$5)-YEAR($C102))*12+MONTH(Paychecks!$A$5)-MONTH($C102))-1)/(($D102="Monthly")+3*($D102="Quarterly")+12*($D102="Yearly")))+1+(MOD(((YEAR(Paychecks!$A$5)-YEAR($C102))*12+MONTH(Paychecks!$A$5)-MONTH($C102)),(($D102="Monthly")+3*($D102="Quarterly")+12*($D102="Yearly")))=0)*(EDATE($C102,((YEAR(Paychecks!$A$5)-YEAR($C102))*12+MONTH(Paychecks!$A$5)-MONTH($C102)))&lt;Paychecks!$A$5)),($C102&gt;=Paychecks!$A$5)*($C102&lt;=Paychecks!$B$5))))</f>
      </c>
      <c r="O102" s="14">
        <f>IF(OR($A102="",$C102=""),0,IF((7*($D102="Weekly")+14*($D102="Every 2 weeks"))&gt;0,MAX(0,-INT(($C102-(Paychecks!$B$6+1))/(7*($D102="Weekly")+14*($D102="Every 2 weeks")))-MAX(0,-INT(($C102-Paychecks!$A$6)/(7*($D102="Weekly")+14*($D102="Every 2 weeks"))))),IF((($D102="Monthly")+3*($D102="Quarterly")+12*($D102="Yearly"))&gt;0,IF(((YEAR((Paychecks!$B$6+1))-YEAR($C102))*12+MONTH((Paychecks!$B$6+1))-MONTH($C102))&lt;0,0,INT((((YEAR((Paychecks!$B$6+1))-YEAR($C102))*12+MONTH((Paychecks!$B$6+1))-MONTH($C102))-1)/(($D102="Monthly")+3*($D102="Quarterly")+12*($D102="Yearly")))+1+(MOD(((YEAR((Paychecks!$B$6+1))-YEAR($C102))*12+MONTH((Paychecks!$B$6+1))-MONTH($C102)),(($D102="Monthly")+3*($D102="Quarterly")+12*($D102="Yearly")))=0)*(EDATE($C102,((YEAR((Paychecks!$B$6+1))-YEAR($C102))*12+MONTH((Paychecks!$B$6+1))-MONTH($C102)))&lt;(Paychecks!$B$6+1)))-IF(((YEAR(Paychecks!$A$6)-YEAR($C102))*12+MONTH(Paychecks!$A$6)-MONTH($C102))&lt;0,0,INT((((YEAR(Paychecks!$A$6)-YEAR($C102))*12+MONTH(Paychecks!$A$6)-MONTH($C102))-1)/(($D102="Monthly")+3*($D102="Quarterly")+12*($D102="Yearly")))+1+(MOD(((YEAR(Paychecks!$A$6)-YEAR($C102))*12+MONTH(Paychecks!$A$6)-MONTH($C102)),(($D102="Monthly")+3*($D102="Quarterly")+12*($D102="Yearly")))=0)*(EDATE($C102,((YEAR(Paychecks!$A$6)-YEAR($C102))*12+MONTH(Paychecks!$A$6)-MONTH($C102)))&lt;Paychecks!$A$6)),($C102&gt;=Paychecks!$A$6)*($C102&lt;=Paychecks!$B$6))))</f>
      </c>
      <c r="P102" s="14">
        <f>IF(OR($A102="",$C102=""),0,IF((7*($D102="Weekly")+14*($D102="Every 2 weeks"))&gt;0,MAX(0,-INT(($C102-(Paychecks!$B$7+1))/(7*($D102="Weekly")+14*($D102="Every 2 weeks")))-MAX(0,-INT(($C102-Paychecks!$A$7)/(7*($D102="Weekly")+14*($D102="Every 2 weeks"))))),IF((($D102="Monthly")+3*($D102="Quarterly")+12*($D102="Yearly"))&gt;0,IF(((YEAR((Paychecks!$B$7+1))-YEAR($C102))*12+MONTH((Paychecks!$B$7+1))-MONTH($C102))&lt;0,0,INT((((YEAR((Paychecks!$B$7+1))-YEAR($C102))*12+MONTH((Paychecks!$B$7+1))-MONTH($C102))-1)/(($D102="Monthly")+3*($D102="Quarterly")+12*($D102="Yearly")))+1+(MOD(((YEAR((Paychecks!$B$7+1))-YEAR($C102))*12+MONTH((Paychecks!$B$7+1))-MONTH($C102)),(($D102="Monthly")+3*($D102="Quarterly")+12*($D102="Yearly")))=0)*(EDATE($C102,((YEAR((Paychecks!$B$7+1))-YEAR($C102))*12+MONTH((Paychecks!$B$7+1))-MONTH($C102)))&lt;(Paychecks!$B$7+1)))-IF(((YEAR(Paychecks!$A$7)-YEAR($C102))*12+MONTH(Paychecks!$A$7)-MONTH($C102))&lt;0,0,INT((((YEAR(Paychecks!$A$7)-YEAR($C102))*12+MONTH(Paychecks!$A$7)-MONTH($C102))-1)/(($D102="Monthly")+3*($D102="Quarterly")+12*($D102="Yearly")))+1+(MOD(((YEAR(Paychecks!$A$7)-YEAR($C102))*12+MONTH(Paychecks!$A$7)-MONTH($C102)),(($D102="Monthly")+3*($D102="Quarterly")+12*($D102="Yearly")))=0)*(EDATE($C102,((YEAR(Paychecks!$A$7)-YEAR($C102))*12+MONTH(Paychecks!$A$7)-MONTH($C102)))&lt;Paychecks!$A$7)),($C102&gt;=Paychecks!$A$7)*($C102&lt;=Paychecks!$B$7))))</f>
      </c>
      <c r="Q102" s="14">
        <f>IF(OR($A102="",$C102=""),0,IF((7*($D102="Weekly")+14*($D102="Every 2 weeks"))&gt;0,MAX(0,-INT(($C102-(Paychecks!$B$8+1))/(7*($D102="Weekly")+14*($D102="Every 2 weeks")))-MAX(0,-INT(($C102-Paychecks!$A$8)/(7*($D102="Weekly")+14*($D102="Every 2 weeks"))))),IF((($D102="Monthly")+3*($D102="Quarterly")+12*($D102="Yearly"))&gt;0,IF(((YEAR((Paychecks!$B$8+1))-YEAR($C102))*12+MONTH((Paychecks!$B$8+1))-MONTH($C102))&lt;0,0,INT((((YEAR((Paychecks!$B$8+1))-YEAR($C102))*12+MONTH((Paychecks!$B$8+1))-MONTH($C102))-1)/(($D102="Monthly")+3*($D102="Quarterly")+12*($D102="Yearly")))+1+(MOD(((YEAR((Paychecks!$B$8+1))-YEAR($C102))*12+MONTH((Paychecks!$B$8+1))-MONTH($C102)),(($D102="Monthly")+3*($D102="Quarterly")+12*($D102="Yearly")))=0)*(EDATE($C102,((YEAR((Paychecks!$B$8+1))-YEAR($C102))*12+MONTH((Paychecks!$B$8+1))-MONTH($C102)))&lt;(Paychecks!$B$8+1)))-IF(((YEAR(Paychecks!$A$8)-YEAR($C102))*12+MONTH(Paychecks!$A$8)-MONTH($C102))&lt;0,0,INT((((YEAR(Paychecks!$A$8)-YEAR($C102))*12+MONTH(Paychecks!$A$8)-MONTH($C102))-1)/(($D102="Monthly")+3*($D102="Quarterly")+12*($D102="Yearly")))+1+(MOD(((YEAR(Paychecks!$A$8)-YEAR($C102))*12+MONTH(Paychecks!$A$8)-MONTH($C102)),(($D102="Monthly")+3*($D102="Quarterly")+12*($D102="Yearly")))=0)*(EDATE($C102,((YEAR(Paychecks!$A$8)-YEAR($C102))*12+MONTH(Paychecks!$A$8)-MONTH($C102)))&lt;Paychecks!$A$8)),($C102&gt;=Paychecks!$A$8)*($C102&lt;=Paychecks!$B$8))))</f>
      </c>
      <c r="R102" s="14">
        <f>IF(OR($A102="",$C102=""),0,IF((7*($D102="Weekly")+14*($D102="Every 2 weeks"))&gt;0,MAX(0,-INT(($C102-(Paychecks!$B$9+1))/(7*($D102="Weekly")+14*($D102="Every 2 weeks")))-MAX(0,-INT(($C102-Paychecks!$A$9)/(7*($D102="Weekly")+14*($D102="Every 2 weeks"))))),IF((($D102="Monthly")+3*($D102="Quarterly")+12*($D102="Yearly"))&gt;0,IF(((YEAR((Paychecks!$B$9+1))-YEAR($C102))*12+MONTH((Paychecks!$B$9+1))-MONTH($C102))&lt;0,0,INT((((YEAR((Paychecks!$B$9+1))-YEAR($C102))*12+MONTH((Paychecks!$B$9+1))-MONTH($C102))-1)/(($D102="Monthly")+3*($D102="Quarterly")+12*($D102="Yearly")))+1+(MOD(((YEAR((Paychecks!$B$9+1))-YEAR($C102))*12+MONTH((Paychecks!$B$9+1))-MONTH($C102)),(($D102="Monthly")+3*($D102="Quarterly")+12*($D102="Yearly")))=0)*(EDATE($C102,((YEAR((Paychecks!$B$9+1))-YEAR($C102))*12+MONTH((Paychecks!$B$9+1))-MONTH($C102)))&lt;(Paychecks!$B$9+1)))-IF(((YEAR(Paychecks!$A$9)-YEAR($C102))*12+MONTH(Paychecks!$A$9)-MONTH($C102))&lt;0,0,INT((((YEAR(Paychecks!$A$9)-YEAR($C102))*12+MONTH(Paychecks!$A$9)-MONTH($C102))-1)/(($D102="Monthly")+3*($D102="Quarterly")+12*($D102="Yearly")))+1+(MOD(((YEAR(Paychecks!$A$9)-YEAR($C102))*12+MONTH(Paychecks!$A$9)-MONTH($C102)),(($D102="Monthly")+3*($D102="Quarterly")+12*($D102="Yearly")))=0)*(EDATE($C102,((YEAR(Paychecks!$A$9)-YEAR($C102))*12+MONTH(Paychecks!$A$9)-MONTH($C102)))&lt;Paychecks!$A$9)),($C102&gt;=Paychecks!$A$9)*($C102&lt;=Paychecks!$B$9))))</f>
      </c>
    </row>
    <row r="103" spans="1:18" x14ac:dyDescent="0.25">
      <c r="A103" s="2"/>
      <c r="B103" s="11"/>
      <c r="C103" s="9"/>
      <c r="D103" s="2"/>
      <c r="E103" s="2"/>
      <c r="F103" s="2"/>
      <c r="G103" s="2">
        <f>IF(A103="","",IF(F103="Yes","Paid",IF(C103&lt;TODAY(),"Overdue",IF(C103-TODAY()&lt;=HeadsUp,"Due soon",IF(E103="Yes","Autopay","Upcoming")))))</f>
      </c>
      <c r="H103" s="2">
        <f>IF(OR(A103="",F103="Yes"),"",C103-TODAY())</f>
      </c>
      <c r="I103" s="9">
        <f>IF(OR(A103="",C103=""),"",IF(OR(C103&lt;Paychecks!$A$2,C103&gt;Paychecks!$B$9),"",INDEX(Paychecks!$A$2:$A$9,MATCH(C103,Paychecks!$A$2:$A$9,1))))</f>
      </c>
      <c r="J103" s="2"/>
      <c r="K103" s="14">
        <f>IF(OR($A103="",$C103=""),0,IF((7*($D103="Weekly")+14*($D103="Every 2 weeks"))&gt;0,MAX(0,-INT(($C103-(Paychecks!$B$2+1))/(7*($D103="Weekly")+14*($D103="Every 2 weeks")))-MAX(0,-INT(($C103-Paychecks!$A$2)/(7*($D103="Weekly")+14*($D103="Every 2 weeks"))))),IF((($D103="Monthly")+3*($D103="Quarterly")+12*($D103="Yearly"))&gt;0,IF(((YEAR((Paychecks!$B$2+1))-YEAR($C103))*12+MONTH((Paychecks!$B$2+1))-MONTH($C103))&lt;0,0,INT((((YEAR((Paychecks!$B$2+1))-YEAR($C103))*12+MONTH((Paychecks!$B$2+1))-MONTH($C103))-1)/(($D103="Monthly")+3*($D103="Quarterly")+12*($D103="Yearly")))+1+(MOD(((YEAR((Paychecks!$B$2+1))-YEAR($C103))*12+MONTH((Paychecks!$B$2+1))-MONTH($C103)),(($D103="Monthly")+3*($D103="Quarterly")+12*($D103="Yearly")))=0)*(EDATE($C103,((YEAR((Paychecks!$B$2+1))-YEAR($C103))*12+MONTH((Paychecks!$B$2+1))-MONTH($C103)))&lt;(Paychecks!$B$2+1)))-IF(((YEAR(Paychecks!$A$2)-YEAR($C103))*12+MONTH(Paychecks!$A$2)-MONTH($C103))&lt;0,0,INT((((YEAR(Paychecks!$A$2)-YEAR($C103))*12+MONTH(Paychecks!$A$2)-MONTH($C103))-1)/(($D103="Monthly")+3*($D103="Quarterly")+12*($D103="Yearly")))+1+(MOD(((YEAR(Paychecks!$A$2)-YEAR($C103))*12+MONTH(Paychecks!$A$2)-MONTH($C103)),(($D103="Monthly")+3*($D103="Quarterly")+12*($D103="Yearly")))=0)*(EDATE($C103,((YEAR(Paychecks!$A$2)-YEAR($C103))*12+MONTH(Paychecks!$A$2)-MONTH($C103)))&lt;Paychecks!$A$2)),($C103&gt;=Paychecks!$A$2)*($C103&lt;=Paychecks!$B$2))))</f>
      </c>
      <c r="L103" s="14">
        <f>IF(OR($A103="",$C103=""),0,IF((7*($D103="Weekly")+14*($D103="Every 2 weeks"))&gt;0,MAX(0,-INT(($C103-(Paychecks!$B$3+1))/(7*($D103="Weekly")+14*($D103="Every 2 weeks")))-MAX(0,-INT(($C103-Paychecks!$A$3)/(7*($D103="Weekly")+14*($D103="Every 2 weeks"))))),IF((($D103="Monthly")+3*($D103="Quarterly")+12*($D103="Yearly"))&gt;0,IF(((YEAR((Paychecks!$B$3+1))-YEAR($C103))*12+MONTH((Paychecks!$B$3+1))-MONTH($C103))&lt;0,0,INT((((YEAR((Paychecks!$B$3+1))-YEAR($C103))*12+MONTH((Paychecks!$B$3+1))-MONTH($C103))-1)/(($D103="Monthly")+3*($D103="Quarterly")+12*($D103="Yearly")))+1+(MOD(((YEAR((Paychecks!$B$3+1))-YEAR($C103))*12+MONTH((Paychecks!$B$3+1))-MONTH($C103)),(($D103="Monthly")+3*($D103="Quarterly")+12*($D103="Yearly")))=0)*(EDATE($C103,((YEAR((Paychecks!$B$3+1))-YEAR($C103))*12+MONTH((Paychecks!$B$3+1))-MONTH($C103)))&lt;(Paychecks!$B$3+1)))-IF(((YEAR(Paychecks!$A$3)-YEAR($C103))*12+MONTH(Paychecks!$A$3)-MONTH($C103))&lt;0,0,INT((((YEAR(Paychecks!$A$3)-YEAR($C103))*12+MONTH(Paychecks!$A$3)-MONTH($C103))-1)/(($D103="Monthly")+3*($D103="Quarterly")+12*($D103="Yearly")))+1+(MOD(((YEAR(Paychecks!$A$3)-YEAR($C103))*12+MONTH(Paychecks!$A$3)-MONTH($C103)),(($D103="Monthly")+3*($D103="Quarterly")+12*($D103="Yearly")))=0)*(EDATE($C103,((YEAR(Paychecks!$A$3)-YEAR($C103))*12+MONTH(Paychecks!$A$3)-MONTH($C103)))&lt;Paychecks!$A$3)),($C103&gt;=Paychecks!$A$3)*($C103&lt;=Paychecks!$B$3))))</f>
      </c>
      <c r="M103" s="14">
        <f>IF(OR($A103="",$C103=""),0,IF((7*($D103="Weekly")+14*($D103="Every 2 weeks"))&gt;0,MAX(0,-INT(($C103-(Paychecks!$B$4+1))/(7*($D103="Weekly")+14*($D103="Every 2 weeks")))-MAX(0,-INT(($C103-Paychecks!$A$4)/(7*($D103="Weekly")+14*($D103="Every 2 weeks"))))),IF((($D103="Monthly")+3*($D103="Quarterly")+12*($D103="Yearly"))&gt;0,IF(((YEAR((Paychecks!$B$4+1))-YEAR($C103))*12+MONTH((Paychecks!$B$4+1))-MONTH($C103))&lt;0,0,INT((((YEAR((Paychecks!$B$4+1))-YEAR($C103))*12+MONTH((Paychecks!$B$4+1))-MONTH($C103))-1)/(($D103="Monthly")+3*($D103="Quarterly")+12*($D103="Yearly")))+1+(MOD(((YEAR((Paychecks!$B$4+1))-YEAR($C103))*12+MONTH((Paychecks!$B$4+1))-MONTH($C103)),(($D103="Monthly")+3*($D103="Quarterly")+12*($D103="Yearly")))=0)*(EDATE($C103,((YEAR((Paychecks!$B$4+1))-YEAR($C103))*12+MONTH((Paychecks!$B$4+1))-MONTH($C103)))&lt;(Paychecks!$B$4+1)))-IF(((YEAR(Paychecks!$A$4)-YEAR($C103))*12+MONTH(Paychecks!$A$4)-MONTH($C103))&lt;0,0,INT((((YEAR(Paychecks!$A$4)-YEAR($C103))*12+MONTH(Paychecks!$A$4)-MONTH($C103))-1)/(($D103="Monthly")+3*($D103="Quarterly")+12*($D103="Yearly")))+1+(MOD(((YEAR(Paychecks!$A$4)-YEAR($C103))*12+MONTH(Paychecks!$A$4)-MONTH($C103)),(($D103="Monthly")+3*($D103="Quarterly")+12*($D103="Yearly")))=0)*(EDATE($C103,((YEAR(Paychecks!$A$4)-YEAR($C103))*12+MONTH(Paychecks!$A$4)-MONTH($C103)))&lt;Paychecks!$A$4)),($C103&gt;=Paychecks!$A$4)*($C103&lt;=Paychecks!$B$4))))</f>
      </c>
      <c r="N103" s="14">
        <f>IF(OR($A103="",$C103=""),0,IF((7*($D103="Weekly")+14*($D103="Every 2 weeks"))&gt;0,MAX(0,-INT(($C103-(Paychecks!$B$5+1))/(7*($D103="Weekly")+14*($D103="Every 2 weeks")))-MAX(0,-INT(($C103-Paychecks!$A$5)/(7*($D103="Weekly")+14*($D103="Every 2 weeks"))))),IF((($D103="Monthly")+3*($D103="Quarterly")+12*($D103="Yearly"))&gt;0,IF(((YEAR((Paychecks!$B$5+1))-YEAR($C103))*12+MONTH((Paychecks!$B$5+1))-MONTH($C103))&lt;0,0,INT((((YEAR((Paychecks!$B$5+1))-YEAR($C103))*12+MONTH((Paychecks!$B$5+1))-MONTH($C103))-1)/(($D103="Monthly")+3*($D103="Quarterly")+12*($D103="Yearly")))+1+(MOD(((YEAR((Paychecks!$B$5+1))-YEAR($C103))*12+MONTH((Paychecks!$B$5+1))-MONTH($C103)),(($D103="Monthly")+3*($D103="Quarterly")+12*($D103="Yearly")))=0)*(EDATE($C103,((YEAR((Paychecks!$B$5+1))-YEAR($C103))*12+MONTH((Paychecks!$B$5+1))-MONTH($C103)))&lt;(Paychecks!$B$5+1)))-IF(((YEAR(Paychecks!$A$5)-YEAR($C103))*12+MONTH(Paychecks!$A$5)-MONTH($C103))&lt;0,0,INT((((YEAR(Paychecks!$A$5)-YEAR($C103))*12+MONTH(Paychecks!$A$5)-MONTH($C103))-1)/(($D103="Monthly")+3*($D103="Quarterly")+12*($D103="Yearly")))+1+(MOD(((YEAR(Paychecks!$A$5)-YEAR($C103))*12+MONTH(Paychecks!$A$5)-MONTH($C103)),(($D103="Monthly")+3*($D103="Quarterly")+12*($D103="Yearly")))=0)*(EDATE($C103,((YEAR(Paychecks!$A$5)-YEAR($C103))*12+MONTH(Paychecks!$A$5)-MONTH($C103)))&lt;Paychecks!$A$5)),($C103&gt;=Paychecks!$A$5)*($C103&lt;=Paychecks!$B$5))))</f>
      </c>
      <c r="O103" s="14">
        <f>IF(OR($A103="",$C103=""),0,IF((7*($D103="Weekly")+14*($D103="Every 2 weeks"))&gt;0,MAX(0,-INT(($C103-(Paychecks!$B$6+1))/(7*($D103="Weekly")+14*($D103="Every 2 weeks")))-MAX(0,-INT(($C103-Paychecks!$A$6)/(7*($D103="Weekly")+14*($D103="Every 2 weeks"))))),IF((($D103="Monthly")+3*($D103="Quarterly")+12*($D103="Yearly"))&gt;0,IF(((YEAR((Paychecks!$B$6+1))-YEAR($C103))*12+MONTH((Paychecks!$B$6+1))-MONTH($C103))&lt;0,0,INT((((YEAR((Paychecks!$B$6+1))-YEAR($C103))*12+MONTH((Paychecks!$B$6+1))-MONTH($C103))-1)/(($D103="Monthly")+3*($D103="Quarterly")+12*($D103="Yearly")))+1+(MOD(((YEAR((Paychecks!$B$6+1))-YEAR($C103))*12+MONTH((Paychecks!$B$6+1))-MONTH($C103)),(($D103="Monthly")+3*($D103="Quarterly")+12*($D103="Yearly")))=0)*(EDATE($C103,((YEAR((Paychecks!$B$6+1))-YEAR($C103))*12+MONTH((Paychecks!$B$6+1))-MONTH($C103)))&lt;(Paychecks!$B$6+1)))-IF(((YEAR(Paychecks!$A$6)-YEAR($C103))*12+MONTH(Paychecks!$A$6)-MONTH($C103))&lt;0,0,INT((((YEAR(Paychecks!$A$6)-YEAR($C103))*12+MONTH(Paychecks!$A$6)-MONTH($C103))-1)/(($D103="Monthly")+3*($D103="Quarterly")+12*($D103="Yearly")))+1+(MOD(((YEAR(Paychecks!$A$6)-YEAR($C103))*12+MONTH(Paychecks!$A$6)-MONTH($C103)),(($D103="Monthly")+3*($D103="Quarterly")+12*($D103="Yearly")))=0)*(EDATE($C103,((YEAR(Paychecks!$A$6)-YEAR($C103))*12+MONTH(Paychecks!$A$6)-MONTH($C103)))&lt;Paychecks!$A$6)),($C103&gt;=Paychecks!$A$6)*($C103&lt;=Paychecks!$B$6))))</f>
      </c>
      <c r="P103" s="14">
        <f>IF(OR($A103="",$C103=""),0,IF((7*($D103="Weekly")+14*($D103="Every 2 weeks"))&gt;0,MAX(0,-INT(($C103-(Paychecks!$B$7+1))/(7*($D103="Weekly")+14*($D103="Every 2 weeks")))-MAX(0,-INT(($C103-Paychecks!$A$7)/(7*($D103="Weekly")+14*($D103="Every 2 weeks"))))),IF((($D103="Monthly")+3*($D103="Quarterly")+12*($D103="Yearly"))&gt;0,IF(((YEAR((Paychecks!$B$7+1))-YEAR($C103))*12+MONTH((Paychecks!$B$7+1))-MONTH($C103))&lt;0,0,INT((((YEAR((Paychecks!$B$7+1))-YEAR($C103))*12+MONTH((Paychecks!$B$7+1))-MONTH($C103))-1)/(($D103="Monthly")+3*($D103="Quarterly")+12*($D103="Yearly")))+1+(MOD(((YEAR((Paychecks!$B$7+1))-YEAR($C103))*12+MONTH((Paychecks!$B$7+1))-MONTH($C103)),(($D103="Monthly")+3*($D103="Quarterly")+12*($D103="Yearly")))=0)*(EDATE($C103,((YEAR((Paychecks!$B$7+1))-YEAR($C103))*12+MONTH((Paychecks!$B$7+1))-MONTH($C103)))&lt;(Paychecks!$B$7+1)))-IF(((YEAR(Paychecks!$A$7)-YEAR($C103))*12+MONTH(Paychecks!$A$7)-MONTH($C103))&lt;0,0,INT((((YEAR(Paychecks!$A$7)-YEAR($C103))*12+MONTH(Paychecks!$A$7)-MONTH($C103))-1)/(($D103="Monthly")+3*($D103="Quarterly")+12*($D103="Yearly")))+1+(MOD(((YEAR(Paychecks!$A$7)-YEAR($C103))*12+MONTH(Paychecks!$A$7)-MONTH($C103)),(($D103="Monthly")+3*($D103="Quarterly")+12*($D103="Yearly")))=0)*(EDATE($C103,((YEAR(Paychecks!$A$7)-YEAR($C103))*12+MONTH(Paychecks!$A$7)-MONTH($C103)))&lt;Paychecks!$A$7)),($C103&gt;=Paychecks!$A$7)*($C103&lt;=Paychecks!$B$7))))</f>
      </c>
      <c r="Q103" s="14">
        <f>IF(OR($A103="",$C103=""),0,IF((7*($D103="Weekly")+14*($D103="Every 2 weeks"))&gt;0,MAX(0,-INT(($C103-(Paychecks!$B$8+1))/(7*($D103="Weekly")+14*($D103="Every 2 weeks")))-MAX(0,-INT(($C103-Paychecks!$A$8)/(7*($D103="Weekly")+14*($D103="Every 2 weeks"))))),IF((($D103="Monthly")+3*($D103="Quarterly")+12*($D103="Yearly"))&gt;0,IF(((YEAR((Paychecks!$B$8+1))-YEAR($C103))*12+MONTH((Paychecks!$B$8+1))-MONTH($C103))&lt;0,0,INT((((YEAR((Paychecks!$B$8+1))-YEAR($C103))*12+MONTH((Paychecks!$B$8+1))-MONTH($C103))-1)/(($D103="Monthly")+3*($D103="Quarterly")+12*($D103="Yearly")))+1+(MOD(((YEAR((Paychecks!$B$8+1))-YEAR($C103))*12+MONTH((Paychecks!$B$8+1))-MONTH($C103)),(($D103="Monthly")+3*($D103="Quarterly")+12*($D103="Yearly")))=0)*(EDATE($C103,((YEAR((Paychecks!$B$8+1))-YEAR($C103))*12+MONTH((Paychecks!$B$8+1))-MONTH($C103)))&lt;(Paychecks!$B$8+1)))-IF(((YEAR(Paychecks!$A$8)-YEAR($C103))*12+MONTH(Paychecks!$A$8)-MONTH($C103))&lt;0,0,INT((((YEAR(Paychecks!$A$8)-YEAR($C103))*12+MONTH(Paychecks!$A$8)-MONTH($C103))-1)/(($D103="Monthly")+3*($D103="Quarterly")+12*($D103="Yearly")))+1+(MOD(((YEAR(Paychecks!$A$8)-YEAR($C103))*12+MONTH(Paychecks!$A$8)-MONTH($C103)),(($D103="Monthly")+3*($D103="Quarterly")+12*($D103="Yearly")))=0)*(EDATE($C103,((YEAR(Paychecks!$A$8)-YEAR($C103))*12+MONTH(Paychecks!$A$8)-MONTH($C103)))&lt;Paychecks!$A$8)),($C103&gt;=Paychecks!$A$8)*($C103&lt;=Paychecks!$B$8))))</f>
      </c>
      <c r="R103" s="14">
        <f>IF(OR($A103="",$C103=""),0,IF((7*($D103="Weekly")+14*($D103="Every 2 weeks"))&gt;0,MAX(0,-INT(($C103-(Paychecks!$B$9+1))/(7*($D103="Weekly")+14*($D103="Every 2 weeks")))-MAX(0,-INT(($C103-Paychecks!$A$9)/(7*($D103="Weekly")+14*($D103="Every 2 weeks"))))),IF((($D103="Monthly")+3*($D103="Quarterly")+12*($D103="Yearly"))&gt;0,IF(((YEAR((Paychecks!$B$9+1))-YEAR($C103))*12+MONTH((Paychecks!$B$9+1))-MONTH($C103))&lt;0,0,INT((((YEAR((Paychecks!$B$9+1))-YEAR($C103))*12+MONTH((Paychecks!$B$9+1))-MONTH($C103))-1)/(($D103="Monthly")+3*($D103="Quarterly")+12*($D103="Yearly")))+1+(MOD(((YEAR((Paychecks!$B$9+1))-YEAR($C103))*12+MONTH((Paychecks!$B$9+1))-MONTH($C103)),(($D103="Monthly")+3*($D103="Quarterly")+12*($D103="Yearly")))=0)*(EDATE($C103,((YEAR((Paychecks!$B$9+1))-YEAR($C103))*12+MONTH((Paychecks!$B$9+1))-MONTH($C103)))&lt;(Paychecks!$B$9+1)))-IF(((YEAR(Paychecks!$A$9)-YEAR($C103))*12+MONTH(Paychecks!$A$9)-MONTH($C103))&lt;0,0,INT((((YEAR(Paychecks!$A$9)-YEAR($C103))*12+MONTH(Paychecks!$A$9)-MONTH($C103))-1)/(($D103="Monthly")+3*($D103="Quarterly")+12*($D103="Yearly")))+1+(MOD(((YEAR(Paychecks!$A$9)-YEAR($C103))*12+MONTH(Paychecks!$A$9)-MONTH($C103)),(($D103="Monthly")+3*($D103="Quarterly")+12*($D103="Yearly")))=0)*(EDATE($C103,((YEAR(Paychecks!$A$9)-YEAR($C103))*12+MONTH(Paychecks!$A$9)-MONTH($C103)))&lt;Paychecks!$A$9)),($C103&gt;=Paychecks!$A$9)*($C103&lt;=Paychecks!$B$9))))</f>
      </c>
    </row>
    <row r="104" spans="1:18" x14ac:dyDescent="0.25">
      <c r="A104" s="2"/>
      <c r="B104" s="11"/>
      <c r="C104" s="9"/>
      <c r="D104" s="2"/>
      <c r="E104" s="2"/>
      <c r="F104" s="2"/>
      <c r="G104" s="2">
        <f>IF(A104="","",IF(F104="Yes","Paid",IF(C104&lt;TODAY(),"Overdue",IF(C104-TODAY()&lt;=HeadsUp,"Due soon",IF(E104="Yes","Autopay","Upcoming")))))</f>
      </c>
      <c r="H104" s="2">
        <f>IF(OR(A104="",F104="Yes"),"",C104-TODAY())</f>
      </c>
      <c r="I104" s="9">
        <f>IF(OR(A104="",C104=""),"",IF(OR(C104&lt;Paychecks!$A$2,C104&gt;Paychecks!$B$9),"",INDEX(Paychecks!$A$2:$A$9,MATCH(C104,Paychecks!$A$2:$A$9,1))))</f>
      </c>
      <c r="J104" s="2"/>
      <c r="K104" s="14">
        <f>IF(OR($A104="",$C104=""),0,IF((7*($D104="Weekly")+14*($D104="Every 2 weeks"))&gt;0,MAX(0,-INT(($C104-(Paychecks!$B$2+1))/(7*($D104="Weekly")+14*($D104="Every 2 weeks")))-MAX(0,-INT(($C104-Paychecks!$A$2)/(7*($D104="Weekly")+14*($D104="Every 2 weeks"))))),IF((($D104="Monthly")+3*($D104="Quarterly")+12*($D104="Yearly"))&gt;0,IF(((YEAR((Paychecks!$B$2+1))-YEAR($C104))*12+MONTH((Paychecks!$B$2+1))-MONTH($C104))&lt;0,0,INT((((YEAR((Paychecks!$B$2+1))-YEAR($C104))*12+MONTH((Paychecks!$B$2+1))-MONTH($C104))-1)/(($D104="Monthly")+3*($D104="Quarterly")+12*($D104="Yearly")))+1+(MOD(((YEAR((Paychecks!$B$2+1))-YEAR($C104))*12+MONTH((Paychecks!$B$2+1))-MONTH($C104)),(($D104="Monthly")+3*($D104="Quarterly")+12*($D104="Yearly")))=0)*(EDATE($C104,((YEAR((Paychecks!$B$2+1))-YEAR($C104))*12+MONTH((Paychecks!$B$2+1))-MONTH($C104)))&lt;(Paychecks!$B$2+1)))-IF(((YEAR(Paychecks!$A$2)-YEAR($C104))*12+MONTH(Paychecks!$A$2)-MONTH($C104))&lt;0,0,INT((((YEAR(Paychecks!$A$2)-YEAR($C104))*12+MONTH(Paychecks!$A$2)-MONTH($C104))-1)/(($D104="Monthly")+3*($D104="Quarterly")+12*($D104="Yearly")))+1+(MOD(((YEAR(Paychecks!$A$2)-YEAR($C104))*12+MONTH(Paychecks!$A$2)-MONTH($C104)),(($D104="Monthly")+3*($D104="Quarterly")+12*($D104="Yearly")))=0)*(EDATE($C104,((YEAR(Paychecks!$A$2)-YEAR($C104))*12+MONTH(Paychecks!$A$2)-MONTH($C104)))&lt;Paychecks!$A$2)),($C104&gt;=Paychecks!$A$2)*($C104&lt;=Paychecks!$B$2))))</f>
      </c>
      <c r="L104" s="14">
        <f>IF(OR($A104="",$C104=""),0,IF((7*($D104="Weekly")+14*($D104="Every 2 weeks"))&gt;0,MAX(0,-INT(($C104-(Paychecks!$B$3+1))/(7*($D104="Weekly")+14*($D104="Every 2 weeks")))-MAX(0,-INT(($C104-Paychecks!$A$3)/(7*($D104="Weekly")+14*($D104="Every 2 weeks"))))),IF((($D104="Monthly")+3*($D104="Quarterly")+12*($D104="Yearly"))&gt;0,IF(((YEAR((Paychecks!$B$3+1))-YEAR($C104))*12+MONTH((Paychecks!$B$3+1))-MONTH($C104))&lt;0,0,INT((((YEAR((Paychecks!$B$3+1))-YEAR($C104))*12+MONTH((Paychecks!$B$3+1))-MONTH($C104))-1)/(($D104="Monthly")+3*($D104="Quarterly")+12*($D104="Yearly")))+1+(MOD(((YEAR((Paychecks!$B$3+1))-YEAR($C104))*12+MONTH((Paychecks!$B$3+1))-MONTH($C104)),(($D104="Monthly")+3*($D104="Quarterly")+12*($D104="Yearly")))=0)*(EDATE($C104,((YEAR((Paychecks!$B$3+1))-YEAR($C104))*12+MONTH((Paychecks!$B$3+1))-MONTH($C104)))&lt;(Paychecks!$B$3+1)))-IF(((YEAR(Paychecks!$A$3)-YEAR($C104))*12+MONTH(Paychecks!$A$3)-MONTH($C104))&lt;0,0,INT((((YEAR(Paychecks!$A$3)-YEAR($C104))*12+MONTH(Paychecks!$A$3)-MONTH($C104))-1)/(($D104="Monthly")+3*($D104="Quarterly")+12*($D104="Yearly")))+1+(MOD(((YEAR(Paychecks!$A$3)-YEAR($C104))*12+MONTH(Paychecks!$A$3)-MONTH($C104)),(($D104="Monthly")+3*($D104="Quarterly")+12*($D104="Yearly")))=0)*(EDATE($C104,((YEAR(Paychecks!$A$3)-YEAR($C104))*12+MONTH(Paychecks!$A$3)-MONTH($C104)))&lt;Paychecks!$A$3)),($C104&gt;=Paychecks!$A$3)*($C104&lt;=Paychecks!$B$3))))</f>
      </c>
      <c r="M104" s="14">
        <f>IF(OR($A104="",$C104=""),0,IF((7*($D104="Weekly")+14*($D104="Every 2 weeks"))&gt;0,MAX(0,-INT(($C104-(Paychecks!$B$4+1))/(7*($D104="Weekly")+14*($D104="Every 2 weeks")))-MAX(0,-INT(($C104-Paychecks!$A$4)/(7*($D104="Weekly")+14*($D104="Every 2 weeks"))))),IF((($D104="Monthly")+3*($D104="Quarterly")+12*($D104="Yearly"))&gt;0,IF(((YEAR((Paychecks!$B$4+1))-YEAR($C104))*12+MONTH((Paychecks!$B$4+1))-MONTH($C104))&lt;0,0,INT((((YEAR((Paychecks!$B$4+1))-YEAR($C104))*12+MONTH((Paychecks!$B$4+1))-MONTH($C104))-1)/(($D104="Monthly")+3*($D104="Quarterly")+12*($D104="Yearly")))+1+(MOD(((YEAR((Paychecks!$B$4+1))-YEAR($C104))*12+MONTH((Paychecks!$B$4+1))-MONTH($C104)),(($D104="Monthly")+3*($D104="Quarterly")+12*($D104="Yearly")))=0)*(EDATE($C104,((YEAR((Paychecks!$B$4+1))-YEAR($C104))*12+MONTH((Paychecks!$B$4+1))-MONTH($C104)))&lt;(Paychecks!$B$4+1)))-IF(((YEAR(Paychecks!$A$4)-YEAR($C104))*12+MONTH(Paychecks!$A$4)-MONTH($C104))&lt;0,0,INT((((YEAR(Paychecks!$A$4)-YEAR($C104))*12+MONTH(Paychecks!$A$4)-MONTH($C104))-1)/(($D104="Monthly")+3*($D104="Quarterly")+12*($D104="Yearly")))+1+(MOD(((YEAR(Paychecks!$A$4)-YEAR($C104))*12+MONTH(Paychecks!$A$4)-MONTH($C104)),(($D104="Monthly")+3*($D104="Quarterly")+12*($D104="Yearly")))=0)*(EDATE($C104,((YEAR(Paychecks!$A$4)-YEAR($C104))*12+MONTH(Paychecks!$A$4)-MONTH($C104)))&lt;Paychecks!$A$4)),($C104&gt;=Paychecks!$A$4)*($C104&lt;=Paychecks!$B$4))))</f>
      </c>
      <c r="N104" s="14">
        <f>IF(OR($A104="",$C104=""),0,IF((7*($D104="Weekly")+14*($D104="Every 2 weeks"))&gt;0,MAX(0,-INT(($C104-(Paychecks!$B$5+1))/(7*($D104="Weekly")+14*($D104="Every 2 weeks")))-MAX(0,-INT(($C104-Paychecks!$A$5)/(7*($D104="Weekly")+14*($D104="Every 2 weeks"))))),IF((($D104="Monthly")+3*($D104="Quarterly")+12*($D104="Yearly"))&gt;0,IF(((YEAR((Paychecks!$B$5+1))-YEAR($C104))*12+MONTH((Paychecks!$B$5+1))-MONTH($C104))&lt;0,0,INT((((YEAR((Paychecks!$B$5+1))-YEAR($C104))*12+MONTH((Paychecks!$B$5+1))-MONTH($C104))-1)/(($D104="Monthly")+3*($D104="Quarterly")+12*($D104="Yearly")))+1+(MOD(((YEAR((Paychecks!$B$5+1))-YEAR($C104))*12+MONTH((Paychecks!$B$5+1))-MONTH($C104)),(($D104="Monthly")+3*($D104="Quarterly")+12*($D104="Yearly")))=0)*(EDATE($C104,((YEAR((Paychecks!$B$5+1))-YEAR($C104))*12+MONTH((Paychecks!$B$5+1))-MONTH($C104)))&lt;(Paychecks!$B$5+1)))-IF(((YEAR(Paychecks!$A$5)-YEAR($C104))*12+MONTH(Paychecks!$A$5)-MONTH($C104))&lt;0,0,INT((((YEAR(Paychecks!$A$5)-YEAR($C104))*12+MONTH(Paychecks!$A$5)-MONTH($C104))-1)/(($D104="Monthly")+3*($D104="Quarterly")+12*($D104="Yearly")))+1+(MOD(((YEAR(Paychecks!$A$5)-YEAR($C104))*12+MONTH(Paychecks!$A$5)-MONTH($C104)),(($D104="Monthly")+3*($D104="Quarterly")+12*($D104="Yearly")))=0)*(EDATE($C104,((YEAR(Paychecks!$A$5)-YEAR($C104))*12+MONTH(Paychecks!$A$5)-MONTH($C104)))&lt;Paychecks!$A$5)),($C104&gt;=Paychecks!$A$5)*($C104&lt;=Paychecks!$B$5))))</f>
      </c>
      <c r="O104" s="14">
        <f>IF(OR($A104="",$C104=""),0,IF((7*($D104="Weekly")+14*($D104="Every 2 weeks"))&gt;0,MAX(0,-INT(($C104-(Paychecks!$B$6+1))/(7*($D104="Weekly")+14*($D104="Every 2 weeks")))-MAX(0,-INT(($C104-Paychecks!$A$6)/(7*($D104="Weekly")+14*($D104="Every 2 weeks"))))),IF((($D104="Monthly")+3*($D104="Quarterly")+12*($D104="Yearly"))&gt;0,IF(((YEAR((Paychecks!$B$6+1))-YEAR($C104))*12+MONTH((Paychecks!$B$6+1))-MONTH($C104))&lt;0,0,INT((((YEAR((Paychecks!$B$6+1))-YEAR($C104))*12+MONTH((Paychecks!$B$6+1))-MONTH($C104))-1)/(($D104="Monthly")+3*($D104="Quarterly")+12*($D104="Yearly")))+1+(MOD(((YEAR((Paychecks!$B$6+1))-YEAR($C104))*12+MONTH((Paychecks!$B$6+1))-MONTH($C104)),(($D104="Monthly")+3*($D104="Quarterly")+12*($D104="Yearly")))=0)*(EDATE($C104,((YEAR((Paychecks!$B$6+1))-YEAR($C104))*12+MONTH((Paychecks!$B$6+1))-MONTH($C104)))&lt;(Paychecks!$B$6+1)))-IF(((YEAR(Paychecks!$A$6)-YEAR($C104))*12+MONTH(Paychecks!$A$6)-MONTH($C104))&lt;0,0,INT((((YEAR(Paychecks!$A$6)-YEAR($C104))*12+MONTH(Paychecks!$A$6)-MONTH($C104))-1)/(($D104="Monthly")+3*($D104="Quarterly")+12*($D104="Yearly")))+1+(MOD(((YEAR(Paychecks!$A$6)-YEAR($C104))*12+MONTH(Paychecks!$A$6)-MONTH($C104)),(($D104="Monthly")+3*($D104="Quarterly")+12*($D104="Yearly")))=0)*(EDATE($C104,((YEAR(Paychecks!$A$6)-YEAR($C104))*12+MONTH(Paychecks!$A$6)-MONTH($C104)))&lt;Paychecks!$A$6)),($C104&gt;=Paychecks!$A$6)*($C104&lt;=Paychecks!$B$6))))</f>
      </c>
      <c r="P104" s="14">
        <f>IF(OR($A104="",$C104=""),0,IF((7*($D104="Weekly")+14*($D104="Every 2 weeks"))&gt;0,MAX(0,-INT(($C104-(Paychecks!$B$7+1))/(7*($D104="Weekly")+14*($D104="Every 2 weeks")))-MAX(0,-INT(($C104-Paychecks!$A$7)/(7*($D104="Weekly")+14*($D104="Every 2 weeks"))))),IF((($D104="Monthly")+3*($D104="Quarterly")+12*($D104="Yearly"))&gt;0,IF(((YEAR((Paychecks!$B$7+1))-YEAR($C104))*12+MONTH((Paychecks!$B$7+1))-MONTH($C104))&lt;0,0,INT((((YEAR((Paychecks!$B$7+1))-YEAR($C104))*12+MONTH((Paychecks!$B$7+1))-MONTH($C104))-1)/(($D104="Monthly")+3*($D104="Quarterly")+12*($D104="Yearly")))+1+(MOD(((YEAR((Paychecks!$B$7+1))-YEAR($C104))*12+MONTH((Paychecks!$B$7+1))-MONTH($C104)),(($D104="Monthly")+3*($D104="Quarterly")+12*($D104="Yearly")))=0)*(EDATE($C104,((YEAR((Paychecks!$B$7+1))-YEAR($C104))*12+MONTH((Paychecks!$B$7+1))-MONTH($C104)))&lt;(Paychecks!$B$7+1)))-IF(((YEAR(Paychecks!$A$7)-YEAR($C104))*12+MONTH(Paychecks!$A$7)-MONTH($C104))&lt;0,0,INT((((YEAR(Paychecks!$A$7)-YEAR($C104))*12+MONTH(Paychecks!$A$7)-MONTH($C104))-1)/(($D104="Monthly")+3*($D104="Quarterly")+12*($D104="Yearly")))+1+(MOD(((YEAR(Paychecks!$A$7)-YEAR($C104))*12+MONTH(Paychecks!$A$7)-MONTH($C104)),(($D104="Monthly")+3*($D104="Quarterly")+12*($D104="Yearly")))=0)*(EDATE($C104,((YEAR(Paychecks!$A$7)-YEAR($C104))*12+MONTH(Paychecks!$A$7)-MONTH($C104)))&lt;Paychecks!$A$7)),($C104&gt;=Paychecks!$A$7)*($C104&lt;=Paychecks!$B$7))))</f>
      </c>
      <c r="Q104" s="14">
        <f>IF(OR($A104="",$C104=""),0,IF((7*($D104="Weekly")+14*($D104="Every 2 weeks"))&gt;0,MAX(0,-INT(($C104-(Paychecks!$B$8+1))/(7*($D104="Weekly")+14*($D104="Every 2 weeks")))-MAX(0,-INT(($C104-Paychecks!$A$8)/(7*($D104="Weekly")+14*($D104="Every 2 weeks"))))),IF((($D104="Monthly")+3*($D104="Quarterly")+12*($D104="Yearly"))&gt;0,IF(((YEAR((Paychecks!$B$8+1))-YEAR($C104))*12+MONTH((Paychecks!$B$8+1))-MONTH($C104))&lt;0,0,INT((((YEAR((Paychecks!$B$8+1))-YEAR($C104))*12+MONTH((Paychecks!$B$8+1))-MONTH($C104))-1)/(($D104="Monthly")+3*($D104="Quarterly")+12*($D104="Yearly")))+1+(MOD(((YEAR((Paychecks!$B$8+1))-YEAR($C104))*12+MONTH((Paychecks!$B$8+1))-MONTH($C104)),(($D104="Monthly")+3*($D104="Quarterly")+12*($D104="Yearly")))=0)*(EDATE($C104,((YEAR((Paychecks!$B$8+1))-YEAR($C104))*12+MONTH((Paychecks!$B$8+1))-MONTH($C104)))&lt;(Paychecks!$B$8+1)))-IF(((YEAR(Paychecks!$A$8)-YEAR($C104))*12+MONTH(Paychecks!$A$8)-MONTH($C104))&lt;0,0,INT((((YEAR(Paychecks!$A$8)-YEAR($C104))*12+MONTH(Paychecks!$A$8)-MONTH($C104))-1)/(($D104="Monthly")+3*($D104="Quarterly")+12*($D104="Yearly")))+1+(MOD(((YEAR(Paychecks!$A$8)-YEAR($C104))*12+MONTH(Paychecks!$A$8)-MONTH($C104)),(($D104="Monthly")+3*($D104="Quarterly")+12*($D104="Yearly")))=0)*(EDATE($C104,((YEAR(Paychecks!$A$8)-YEAR($C104))*12+MONTH(Paychecks!$A$8)-MONTH($C104)))&lt;Paychecks!$A$8)),($C104&gt;=Paychecks!$A$8)*($C104&lt;=Paychecks!$B$8))))</f>
      </c>
      <c r="R104" s="14">
        <f>IF(OR($A104="",$C104=""),0,IF((7*($D104="Weekly")+14*($D104="Every 2 weeks"))&gt;0,MAX(0,-INT(($C104-(Paychecks!$B$9+1))/(7*($D104="Weekly")+14*($D104="Every 2 weeks")))-MAX(0,-INT(($C104-Paychecks!$A$9)/(7*($D104="Weekly")+14*($D104="Every 2 weeks"))))),IF((($D104="Monthly")+3*($D104="Quarterly")+12*($D104="Yearly"))&gt;0,IF(((YEAR((Paychecks!$B$9+1))-YEAR($C104))*12+MONTH((Paychecks!$B$9+1))-MONTH($C104))&lt;0,0,INT((((YEAR((Paychecks!$B$9+1))-YEAR($C104))*12+MONTH((Paychecks!$B$9+1))-MONTH($C104))-1)/(($D104="Monthly")+3*($D104="Quarterly")+12*($D104="Yearly")))+1+(MOD(((YEAR((Paychecks!$B$9+1))-YEAR($C104))*12+MONTH((Paychecks!$B$9+1))-MONTH($C104)),(($D104="Monthly")+3*($D104="Quarterly")+12*($D104="Yearly")))=0)*(EDATE($C104,((YEAR((Paychecks!$B$9+1))-YEAR($C104))*12+MONTH((Paychecks!$B$9+1))-MONTH($C104)))&lt;(Paychecks!$B$9+1)))-IF(((YEAR(Paychecks!$A$9)-YEAR($C104))*12+MONTH(Paychecks!$A$9)-MONTH($C104))&lt;0,0,INT((((YEAR(Paychecks!$A$9)-YEAR($C104))*12+MONTH(Paychecks!$A$9)-MONTH($C104))-1)/(($D104="Monthly")+3*($D104="Quarterly")+12*($D104="Yearly")))+1+(MOD(((YEAR(Paychecks!$A$9)-YEAR($C104))*12+MONTH(Paychecks!$A$9)-MONTH($C104)),(($D104="Monthly")+3*($D104="Quarterly")+12*($D104="Yearly")))=0)*(EDATE($C104,((YEAR(Paychecks!$A$9)-YEAR($C104))*12+MONTH(Paychecks!$A$9)-MONTH($C104)))&lt;Paychecks!$A$9)),($C104&gt;=Paychecks!$A$9)*($C104&lt;=Paychecks!$B$9))))</f>
      </c>
    </row>
    <row r="105" spans="1:18" x14ac:dyDescent="0.25">
      <c r="A105" s="2"/>
      <c r="B105" s="11"/>
      <c r="C105" s="9"/>
      <c r="D105" s="2"/>
      <c r="E105" s="2"/>
      <c r="F105" s="2"/>
      <c r="G105" s="2">
        <f>IF(A105="","",IF(F105="Yes","Paid",IF(C105&lt;TODAY(),"Overdue",IF(C105-TODAY()&lt;=HeadsUp,"Due soon",IF(E105="Yes","Autopay","Upcoming")))))</f>
      </c>
      <c r="H105" s="2">
        <f>IF(OR(A105="",F105="Yes"),"",C105-TODAY())</f>
      </c>
      <c r="I105" s="9">
        <f>IF(OR(A105="",C105=""),"",IF(OR(C105&lt;Paychecks!$A$2,C105&gt;Paychecks!$B$9),"",INDEX(Paychecks!$A$2:$A$9,MATCH(C105,Paychecks!$A$2:$A$9,1))))</f>
      </c>
      <c r="J105" s="2"/>
      <c r="K105" s="14">
        <f>IF(OR($A105="",$C105=""),0,IF((7*($D105="Weekly")+14*($D105="Every 2 weeks"))&gt;0,MAX(0,-INT(($C105-(Paychecks!$B$2+1))/(7*($D105="Weekly")+14*($D105="Every 2 weeks")))-MAX(0,-INT(($C105-Paychecks!$A$2)/(7*($D105="Weekly")+14*($D105="Every 2 weeks"))))),IF((($D105="Monthly")+3*($D105="Quarterly")+12*($D105="Yearly"))&gt;0,IF(((YEAR((Paychecks!$B$2+1))-YEAR($C105))*12+MONTH((Paychecks!$B$2+1))-MONTH($C105))&lt;0,0,INT((((YEAR((Paychecks!$B$2+1))-YEAR($C105))*12+MONTH((Paychecks!$B$2+1))-MONTH($C105))-1)/(($D105="Monthly")+3*($D105="Quarterly")+12*($D105="Yearly")))+1+(MOD(((YEAR((Paychecks!$B$2+1))-YEAR($C105))*12+MONTH((Paychecks!$B$2+1))-MONTH($C105)),(($D105="Monthly")+3*($D105="Quarterly")+12*($D105="Yearly")))=0)*(EDATE($C105,((YEAR((Paychecks!$B$2+1))-YEAR($C105))*12+MONTH((Paychecks!$B$2+1))-MONTH($C105)))&lt;(Paychecks!$B$2+1)))-IF(((YEAR(Paychecks!$A$2)-YEAR($C105))*12+MONTH(Paychecks!$A$2)-MONTH($C105))&lt;0,0,INT((((YEAR(Paychecks!$A$2)-YEAR($C105))*12+MONTH(Paychecks!$A$2)-MONTH($C105))-1)/(($D105="Monthly")+3*($D105="Quarterly")+12*($D105="Yearly")))+1+(MOD(((YEAR(Paychecks!$A$2)-YEAR($C105))*12+MONTH(Paychecks!$A$2)-MONTH($C105)),(($D105="Monthly")+3*($D105="Quarterly")+12*($D105="Yearly")))=0)*(EDATE($C105,((YEAR(Paychecks!$A$2)-YEAR($C105))*12+MONTH(Paychecks!$A$2)-MONTH($C105)))&lt;Paychecks!$A$2)),($C105&gt;=Paychecks!$A$2)*($C105&lt;=Paychecks!$B$2))))</f>
      </c>
      <c r="L105" s="14">
        <f>IF(OR($A105="",$C105=""),0,IF((7*($D105="Weekly")+14*($D105="Every 2 weeks"))&gt;0,MAX(0,-INT(($C105-(Paychecks!$B$3+1))/(7*($D105="Weekly")+14*($D105="Every 2 weeks")))-MAX(0,-INT(($C105-Paychecks!$A$3)/(7*($D105="Weekly")+14*($D105="Every 2 weeks"))))),IF((($D105="Monthly")+3*($D105="Quarterly")+12*($D105="Yearly"))&gt;0,IF(((YEAR((Paychecks!$B$3+1))-YEAR($C105))*12+MONTH((Paychecks!$B$3+1))-MONTH($C105))&lt;0,0,INT((((YEAR((Paychecks!$B$3+1))-YEAR($C105))*12+MONTH((Paychecks!$B$3+1))-MONTH($C105))-1)/(($D105="Monthly")+3*($D105="Quarterly")+12*($D105="Yearly")))+1+(MOD(((YEAR((Paychecks!$B$3+1))-YEAR($C105))*12+MONTH((Paychecks!$B$3+1))-MONTH($C105)),(($D105="Monthly")+3*($D105="Quarterly")+12*($D105="Yearly")))=0)*(EDATE($C105,((YEAR((Paychecks!$B$3+1))-YEAR($C105))*12+MONTH((Paychecks!$B$3+1))-MONTH($C105)))&lt;(Paychecks!$B$3+1)))-IF(((YEAR(Paychecks!$A$3)-YEAR($C105))*12+MONTH(Paychecks!$A$3)-MONTH($C105))&lt;0,0,INT((((YEAR(Paychecks!$A$3)-YEAR($C105))*12+MONTH(Paychecks!$A$3)-MONTH($C105))-1)/(($D105="Monthly")+3*($D105="Quarterly")+12*($D105="Yearly")))+1+(MOD(((YEAR(Paychecks!$A$3)-YEAR($C105))*12+MONTH(Paychecks!$A$3)-MONTH($C105)),(($D105="Monthly")+3*($D105="Quarterly")+12*($D105="Yearly")))=0)*(EDATE($C105,((YEAR(Paychecks!$A$3)-YEAR($C105))*12+MONTH(Paychecks!$A$3)-MONTH($C105)))&lt;Paychecks!$A$3)),($C105&gt;=Paychecks!$A$3)*($C105&lt;=Paychecks!$B$3))))</f>
      </c>
      <c r="M105" s="14">
        <f>IF(OR($A105="",$C105=""),0,IF((7*($D105="Weekly")+14*($D105="Every 2 weeks"))&gt;0,MAX(0,-INT(($C105-(Paychecks!$B$4+1))/(7*($D105="Weekly")+14*($D105="Every 2 weeks")))-MAX(0,-INT(($C105-Paychecks!$A$4)/(7*($D105="Weekly")+14*($D105="Every 2 weeks"))))),IF((($D105="Monthly")+3*($D105="Quarterly")+12*($D105="Yearly"))&gt;0,IF(((YEAR((Paychecks!$B$4+1))-YEAR($C105))*12+MONTH((Paychecks!$B$4+1))-MONTH($C105))&lt;0,0,INT((((YEAR((Paychecks!$B$4+1))-YEAR($C105))*12+MONTH((Paychecks!$B$4+1))-MONTH($C105))-1)/(($D105="Monthly")+3*($D105="Quarterly")+12*($D105="Yearly")))+1+(MOD(((YEAR((Paychecks!$B$4+1))-YEAR($C105))*12+MONTH((Paychecks!$B$4+1))-MONTH($C105)),(($D105="Monthly")+3*($D105="Quarterly")+12*($D105="Yearly")))=0)*(EDATE($C105,((YEAR((Paychecks!$B$4+1))-YEAR($C105))*12+MONTH((Paychecks!$B$4+1))-MONTH($C105)))&lt;(Paychecks!$B$4+1)))-IF(((YEAR(Paychecks!$A$4)-YEAR($C105))*12+MONTH(Paychecks!$A$4)-MONTH($C105))&lt;0,0,INT((((YEAR(Paychecks!$A$4)-YEAR($C105))*12+MONTH(Paychecks!$A$4)-MONTH($C105))-1)/(($D105="Monthly")+3*($D105="Quarterly")+12*($D105="Yearly")))+1+(MOD(((YEAR(Paychecks!$A$4)-YEAR($C105))*12+MONTH(Paychecks!$A$4)-MONTH($C105)),(($D105="Monthly")+3*($D105="Quarterly")+12*($D105="Yearly")))=0)*(EDATE($C105,((YEAR(Paychecks!$A$4)-YEAR($C105))*12+MONTH(Paychecks!$A$4)-MONTH($C105)))&lt;Paychecks!$A$4)),($C105&gt;=Paychecks!$A$4)*($C105&lt;=Paychecks!$B$4))))</f>
      </c>
      <c r="N105" s="14">
        <f>IF(OR($A105="",$C105=""),0,IF((7*($D105="Weekly")+14*($D105="Every 2 weeks"))&gt;0,MAX(0,-INT(($C105-(Paychecks!$B$5+1))/(7*($D105="Weekly")+14*($D105="Every 2 weeks")))-MAX(0,-INT(($C105-Paychecks!$A$5)/(7*($D105="Weekly")+14*($D105="Every 2 weeks"))))),IF((($D105="Monthly")+3*($D105="Quarterly")+12*($D105="Yearly"))&gt;0,IF(((YEAR((Paychecks!$B$5+1))-YEAR($C105))*12+MONTH((Paychecks!$B$5+1))-MONTH($C105))&lt;0,0,INT((((YEAR((Paychecks!$B$5+1))-YEAR($C105))*12+MONTH((Paychecks!$B$5+1))-MONTH($C105))-1)/(($D105="Monthly")+3*($D105="Quarterly")+12*($D105="Yearly")))+1+(MOD(((YEAR((Paychecks!$B$5+1))-YEAR($C105))*12+MONTH((Paychecks!$B$5+1))-MONTH($C105)),(($D105="Monthly")+3*($D105="Quarterly")+12*($D105="Yearly")))=0)*(EDATE($C105,((YEAR((Paychecks!$B$5+1))-YEAR($C105))*12+MONTH((Paychecks!$B$5+1))-MONTH($C105)))&lt;(Paychecks!$B$5+1)))-IF(((YEAR(Paychecks!$A$5)-YEAR($C105))*12+MONTH(Paychecks!$A$5)-MONTH($C105))&lt;0,0,INT((((YEAR(Paychecks!$A$5)-YEAR($C105))*12+MONTH(Paychecks!$A$5)-MONTH($C105))-1)/(($D105="Monthly")+3*($D105="Quarterly")+12*($D105="Yearly")))+1+(MOD(((YEAR(Paychecks!$A$5)-YEAR($C105))*12+MONTH(Paychecks!$A$5)-MONTH($C105)),(($D105="Monthly")+3*($D105="Quarterly")+12*($D105="Yearly")))=0)*(EDATE($C105,((YEAR(Paychecks!$A$5)-YEAR($C105))*12+MONTH(Paychecks!$A$5)-MONTH($C105)))&lt;Paychecks!$A$5)),($C105&gt;=Paychecks!$A$5)*($C105&lt;=Paychecks!$B$5))))</f>
      </c>
      <c r="O105" s="14">
        <f>IF(OR($A105="",$C105=""),0,IF((7*($D105="Weekly")+14*($D105="Every 2 weeks"))&gt;0,MAX(0,-INT(($C105-(Paychecks!$B$6+1))/(7*($D105="Weekly")+14*($D105="Every 2 weeks")))-MAX(0,-INT(($C105-Paychecks!$A$6)/(7*($D105="Weekly")+14*($D105="Every 2 weeks"))))),IF((($D105="Monthly")+3*($D105="Quarterly")+12*($D105="Yearly"))&gt;0,IF(((YEAR((Paychecks!$B$6+1))-YEAR($C105))*12+MONTH((Paychecks!$B$6+1))-MONTH($C105))&lt;0,0,INT((((YEAR((Paychecks!$B$6+1))-YEAR($C105))*12+MONTH((Paychecks!$B$6+1))-MONTH($C105))-1)/(($D105="Monthly")+3*($D105="Quarterly")+12*($D105="Yearly")))+1+(MOD(((YEAR((Paychecks!$B$6+1))-YEAR($C105))*12+MONTH((Paychecks!$B$6+1))-MONTH($C105)),(($D105="Monthly")+3*($D105="Quarterly")+12*($D105="Yearly")))=0)*(EDATE($C105,((YEAR((Paychecks!$B$6+1))-YEAR($C105))*12+MONTH((Paychecks!$B$6+1))-MONTH($C105)))&lt;(Paychecks!$B$6+1)))-IF(((YEAR(Paychecks!$A$6)-YEAR($C105))*12+MONTH(Paychecks!$A$6)-MONTH($C105))&lt;0,0,INT((((YEAR(Paychecks!$A$6)-YEAR($C105))*12+MONTH(Paychecks!$A$6)-MONTH($C105))-1)/(($D105="Monthly")+3*($D105="Quarterly")+12*($D105="Yearly")))+1+(MOD(((YEAR(Paychecks!$A$6)-YEAR($C105))*12+MONTH(Paychecks!$A$6)-MONTH($C105)),(($D105="Monthly")+3*($D105="Quarterly")+12*($D105="Yearly")))=0)*(EDATE($C105,((YEAR(Paychecks!$A$6)-YEAR($C105))*12+MONTH(Paychecks!$A$6)-MONTH($C105)))&lt;Paychecks!$A$6)),($C105&gt;=Paychecks!$A$6)*($C105&lt;=Paychecks!$B$6))))</f>
      </c>
      <c r="P105" s="14">
        <f>IF(OR($A105="",$C105=""),0,IF((7*($D105="Weekly")+14*($D105="Every 2 weeks"))&gt;0,MAX(0,-INT(($C105-(Paychecks!$B$7+1))/(7*($D105="Weekly")+14*($D105="Every 2 weeks")))-MAX(0,-INT(($C105-Paychecks!$A$7)/(7*($D105="Weekly")+14*($D105="Every 2 weeks"))))),IF((($D105="Monthly")+3*($D105="Quarterly")+12*($D105="Yearly"))&gt;0,IF(((YEAR((Paychecks!$B$7+1))-YEAR($C105))*12+MONTH((Paychecks!$B$7+1))-MONTH($C105))&lt;0,0,INT((((YEAR((Paychecks!$B$7+1))-YEAR($C105))*12+MONTH((Paychecks!$B$7+1))-MONTH($C105))-1)/(($D105="Monthly")+3*($D105="Quarterly")+12*($D105="Yearly")))+1+(MOD(((YEAR((Paychecks!$B$7+1))-YEAR($C105))*12+MONTH((Paychecks!$B$7+1))-MONTH($C105)),(($D105="Monthly")+3*($D105="Quarterly")+12*($D105="Yearly")))=0)*(EDATE($C105,((YEAR((Paychecks!$B$7+1))-YEAR($C105))*12+MONTH((Paychecks!$B$7+1))-MONTH($C105)))&lt;(Paychecks!$B$7+1)))-IF(((YEAR(Paychecks!$A$7)-YEAR($C105))*12+MONTH(Paychecks!$A$7)-MONTH($C105))&lt;0,0,INT((((YEAR(Paychecks!$A$7)-YEAR($C105))*12+MONTH(Paychecks!$A$7)-MONTH($C105))-1)/(($D105="Monthly")+3*($D105="Quarterly")+12*($D105="Yearly")))+1+(MOD(((YEAR(Paychecks!$A$7)-YEAR($C105))*12+MONTH(Paychecks!$A$7)-MONTH($C105)),(($D105="Monthly")+3*($D105="Quarterly")+12*($D105="Yearly")))=0)*(EDATE($C105,((YEAR(Paychecks!$A$7)-YEAR($C105))*12+MONTH(Paychecks!$A$7)-MONTH($C105)))&lt;Paychecks!$A$7)),($C105&gt;=Paychecks!$A$7)*($C105&lt;=Paychecks!$B$7))))</f>
      </c>
      <c r="Q105" s="14">
        <f>IF(OR($A105="",$C105=""),0,IF((7*($D105="Weekly")+14*($D105="Every 2 weeks"))&gt;0,MAX(0,-INT(($C105-(Paychecks!$B$8+1))/(7*($D105="Weekly")+14*($D105="Every 2 weeks")))-MAX(0,-INT(($C105-Paychecks!$A$8)/(7*($D105="Weekly")+14*($D105="Every 2 weeks"))))),IF((($D105="Monthly")+3*($D105="Quarterly")+12*($D105="Yearly"))&gt;0,IF(((YEAR((Paychecks!$B$8+1))-YEAR($C105))*12+MONTH((Paychecks!$B$8+1))-MONTH($C105))&lt;0,0,INT((((YEAR((Paychecks!$B$8+1))-YEAR($C105))*12+MONTH((Paychecks!$B$8+1))-MONTH($C105))-1)/(($D105="Monthly")+3*($D105="Quarterly")+12*($D105="Yearly")))+1+(MOD(((YEAR((Paychecks!$B$8+1))-YEAR($C105))*12+MONTH((Paychecks!$B$8+1))-MONTH($C105)),(($D105="Monthly")+3*($D105="Quarterly")+12*($D105="Yearly")))=0)*(EDATE($C105,((YEAR((Paychecks!$B$8+1))-YEAR($C105))*12+MONTH((Paychecks!$B$8+1))-MONTH($C105)))&lt;(Paychecks!$B$8+1)))-IF(((YEAR(Paychecks!$A$8)-YEAR($C105))*12+MONTH(Paychecks!$A$8)-MONTH($C105))&lt;0,0,INT((((YEAR(Paychecks!$A$8)-YEAR($C105))*12+MONTH(Paychecks!$A$8)-MONTH($C105))-1)/(($D105="Monthly")+3*($D105="Quarterly")+12*($D105="Yearly")))+1+(MOD(((YEAR(Paychecks!$A$8)-YEAR($C105))*12+MONTH(Paychecks!$A$8)-MONTH($C105)),(($D105="Monthly")+3*($D105="Quarterly")+12*($D105="Yearly")))=0)*(EDATE($C105,((YEAR(Paychecks!$A$8)-YEAR($C105))*12+MONTH(Paychecks!$A$8)-MONTH($C105)))&lt;Paychecks!$A$8)),($C105&gt;=Paychecks!$A$8)*($C105&lt;=Paychecks!$B$8))))</f>
      </c>
      <c r="R105" s="14">
        <f>IF(OR($A105="",$C105=""),0,IF((7*($D105="Weekly")+14*($D105="Every 2 weeks"))&gt;0,MAX(0,-INT(($C105-(Paychecks!$B$9+1))/(7*($D105="Weekly")+14*($D105="Every 2 weeks")))-MAX(0,-INT(($C105-Paychecks!$A$9)/(7*($D105="Weekly")+14*($D105="Every 2 weeks"))))),IF((($D105="Monthly")+3*($D105="Quarterly")+12*($D105="Yearly"))&gt;0,IF(((YEAR((Paychecks!$B$9+1))-YEAR($C105))*12+MONTH((Paychecks!$B$9+1))-MONTH($C105))&lt;0,0,INT((((YEAR((Paychecks!$B$9+1))-YEAR($C105))*12+MONTH((Paychecks!$B$9+1))-MONTH($C105))-1)/(($D105="Monthly")+3*($D105="Quarterly")+12*($D105="Yearly")))+1+(MOD(((YEAR((Paychecks!$B$9+1))-YEAR($C105))*12+MONTH((Paychecks!$B$9+1))-MONTH($C105)),(($D105="Monthly")+3*($D105="Quarterly")+12*($D105="Yearly")))=0)*(EDATE($C105,((YEAR((Paychecks!$B$9+1))-YEAR($C105))*12+MONTH((Paychecks!$B$9+1))-MONTH($C105)))&lt;(Paychecks!$B$9+1)))-IF(((YEAR(Paychecks!$A$9)-YEAR($C105))*12+MONTH(Paychecks!$A$9)-MONTH($C105))&lt;0,0,INT((((YEAR(Paychecks!$A$9)-YEAR($C105))*12+MONTH(Paychecks!$A$9)-MONTH($C105))-1)/(($D105="Monthly")+3*($D105="Quarterly")+12*($D105="Yearly")))+1+(MOD(((YEAR(Paychecks!$A$9)-YEAR($C105))*12+MONTH(Paychecks!$A$9)-MONTH($C105)),(($D105="Monthly")+3*($D105="Quarterly")+12*($D105="Yearly")))=0)*(EDATE($C105,((YEAR(Paychecks!$A$9)-YEAR($C105))*12+MONTH(Paychecks!$A$9)-MONTH($C105)))&lt;Paychecks!$A$9)),($C105&gt;=Paychecks!$A$9)*($C105&lt;=Paychecks!$B$9))))</f>
      </c>
    </row>
    <row r="106" spans="1:18" x14ac:dyDescent="0.25">
      <c r="A106" s="2"/>
      <c r="B106" s="11"/>
      <c r="C106" s="9"/>
      <c r="D106" s="2"/>
      <c r="E106" s="2"/>
      <c r="F106" s="2"/>
      <c r="G106" s="2">
        <f>IF(A106="","",IF(F106="Yes","Paid",IF(C106&lt;TODAY(),"Overdue",IF(C106-TODAY()&lt;=HeadsUp,"Due soon",IF(E106="Yes","Autopay","Upcoming")))))</f>
      </c>
      <c r="H106" s="2">
        <f>IF(OR(A106="",F106="Yes"),"",C106-TODAY())</f>
      </c>
      <c r="I106" s="9">
        <f>IF(OR(A106="",C106=""),"",IF(OR(C106&lt;Paychecks!$A$2,C106&gt;Paychecks!$B$9),"",INDEX(Paychecks!$A$2:$A$9,MATCH(C106,Paychecks!$A$2:$A$9,1))))</f>
      </c>
      <c r="J106" s="2"/>
      <c r="K106" s="14">
        <f>IF(OR($A106="",$C106=""),0,IF((7*($D106="Weekly")+14*($D106="Every 2 weeks"))&gt;0,MAX(0,-INT(($C106-(Paychecks!$B$2+1))/(7*($D106="Weekly")+14*($D106="Every 2 weeks")))-MAX(0,-INT(($C106-Paychecks!$A$2)/(7*($D106="Weekly")+14*($D106="Every 2 weeks"))))),IF((($D106="Monthly")+3*($D106="Quarterly")+12*($D106="Yearly"))&gt;0,IF(((YEAR((Paychecks!$B$2+1))-YEAR($C106))*12+MONTH((Paychecks!$B$2+1))-MONTH($C106))&lt;0,0,INT((((YEAR((Paychecks!$B$2+1))-YEAR($C106))*12+MONTH((Paychecks!$B$2+1))-MONTH($C106))-1)/(($D106="Monthly")+3*($D106="Quarterly")+12*($D106="Yearly")))+1+(MOD(((YEAR((Paychecks!$B$2+1))-YEAR($C106))*12+MONTH((Paychecks!$B$2+1))-MONTH($C106)),(($D106="Monthly")+3*($D106="Quarterly")+12*($D106="Yearly")))=0)*(EDATE($C106,((YEAR((Paychecks!$B$2+1))-YEAR($C106))*12+MONTH((Paychecks!$B$2+1))-MONTH($C106)))&lt;(Paychecks!$B$2+1)))-IF(((YEAR(Paychecks!$A$2)-YEAR($C106))*12+MONTH(Paychecks!$A$2)-MONTH($C106))&lt;0,0,INT((((YEAR(Paychecks!$A$2)-YEAR($C106))*12+MONTH(Paychecks!$A$2)-MONTH($C106))-1)/(($D106="Monthly")+3*($D106="Quarterly")+12*($D106="Yearly")))+1+(MOD(((YEAR(Paychecks!$A$2)-YEAR($C106))*12+MONTH(Paychecks!$A$2)-MONTH($C106)),(($D106="Monthly")+3*($D106="Quarterly")+12*($D106="Yearly")))=0)*(EDATE($C106,((YEAR(Paychecks!$A$2)-YEAR($C106))*12+MONTH(Paychecks!$A$2)-MONTH($C106)))&lt;Paychecks!$A$2)),($C106&gt;=Paychecks!$A$2)*($C106&lt;=Paychecks!$B$2))))</f>
      </c>
      <c r="L106" s="14">
        <f>IF(OR($A106="",$C106=""),0,IF((7*($D106="Weekly")+14*($D106="Every 2 weeks"))&gt;0,MAX(0,-INT(($C106-(Paychecks!$B$3+1))/(7*($D106="Weekly")+14*($D106="Every 2 weeks")))-MAX(0,-INT(($C106-Paychecks!$A$3)/(7*($D106="Weekly")+14*($D106="Every 2 weeks"))))),IF((($D106="Monthly")+3*($D106="Quarterly")+12*($D106="Yearly"))&gt;0,IF(((YEAR((Paychecks!$B$3+1))-YEAR($C106))*12+MONTH((Paychecks!$B$3+1))-MONTH($C106))&lt;0,0,INT((((YEAR((Paychecks!$B$3+1))-YEAR($C106))*12+MONTH((Paychecks!$B$3+1))-MONTH($C106))-1)/(($D106="Monthly")+3*($D106="Quarterly")+12*($D106="Yearly")))+1+(MOD(((YEAR((Paychecks!$B$3+1))-YEAR($C106))*12+MONTH((Paychecks!$B$3+1))-MONTH($C106)),(($D106="Monthly")+3*($D106="Quarterly")+12*($D106="Yearly")))=0)*(EDATE($C106,((YEAR((Paychecks!$B$3+1))-YEAR($C106))*12+MONTH((Paychecks!$B$3+1))-MONTH($C106)))&lt;(Paychecks!$B$3+1)))-IF(((YEAR(Paychecks!$A$3)-YEAR($C106))*12+MONTH(Paychecks!$A$3)-MONTH($C106))&lt;0,0,INT((((YEAR(Paychecks!$A$3)-YEAR($C106))*12+MONTH(Paychecks!$A$3)-MONTH($C106))-1)/(($D106="Monthly")+3*($D106="Quarterly")+12*($D106="Yearly")))+1+(MOD(((YEAR(Paychecks!$A$3)-YEAR($C106))*12+MONTH(Paychecks!$A$3)-MONTH($C106)),(($D106="Monthly")+3*($D106="Quarterly")+12*($D106="Yearly")))=0)*(EDATE($C106,((YEAR(Paychecks!$A$3)-YEAR($C106))*12+MONTH(Paychecks!$A$3)-MONTH($C106)))&lt;Paychecks!$A$3)),($C106&gt;=Paychecks!$A$3)*($C106&lt;=Paychecks!$B$3))))</f>
      </c>
      <c r="M106" s="14">
        <f>IF(OR($A106="",$C106=""),0,IF((7*($D106="Weekly")+14*($D106="Every 2 weeks"))&gt;0,MAX(0,-INT(($C106-(Paychecks!$B$4+1))/(7*($D106="Weekly")+14*($D106="Every 2 weeks")))-MAX(0,-INT(($C106-Paychecks!$A$4)/(7*($D106="Weekly")+14*($D106="Every 2 weeks"))))),IF((($D106="Monthly")+3*($D106="Quarterly")+12*($D106="Yearly"))&gt;0,IF(((YEAR((Paychecks!$B$4+1))-YEAR($C106))*12+MONTH((Paychecks!$B$4+1))-MONTH($C106))&lt;0,0,INT((((YEAR((Paychecks!$B$4+1))-YEAR($C106))*12+MONTH((Paychecks!$B$4+1))-MONTH($C106))-1)/(($D106="Monthly")+3*($D106="Quarterly")+12*($D106="Yearly")))+1+(MOD(((YEAR((Paychecks!$B$4+1))-YEAR($C106))*12+MONTH((Paychecks!$B$4+1))-MONTH($C106)),(($D106="Monthly")+3*($D106="Quarterly")+12*($D106="Yearly")))=0)*(EDATE($C106,((YEAR((Paychecks!$B$4+1))-YEAR($C106))*12+MONTH((Paychecks!$B$4+1))-MONTH($C106)))&lt;(Paychecks!$B$4+1)))-IF(((YEAR(Paychecks!$A$4)-YEAR($C106))*12+MONTH(Paychecks!$A$4)-MONTH($C106))&lt;0,0,INT((((YEAR(Paychecks!$A$4)-YEAR($C106))*12+MONTH(Paychecks!$A$4)-MONTH($C106))-1)/(($D106="Monthly")+3*($D106="Quarterly")+12*($D106="Yearly")))+1+(MOD(((YEAR(Paychecks!$A$4)-YEAR($C106))*12+MONTH(Paychecks!$A$4)-MONTH($C106)),(($D106="Monthly")+3*($D106="Quarterly")+12*($D106="Yearly")))=0)*(EDATE($C106,((YEAR(Paychecks!$A$4)-YEAR($C106))*12+MONTH(Paychecks!$A$4)-MONTH($C106)))&lt;Paychecks!$A$4)),($C106&gt;=Paychecks!$A$4)*($C106&lt;=Paychecks!$B$4))))</f>
      </c>
      <c r="N106" s="14">
        <f>IF(OR($A106="",$C106=""),0,IF((7*($D106="Weekly")+14*($D106="Every 2 weeks"))&gt;0,MAX(0,-INT(($C106-(Paychecks!$B$5+1))/(7*($D106="Weekly")+14*($D106="Every 2 weeks")))-MAX(0,-INT(($C106-Paychecks!$A$5)/(7*($D106="Weekly")+14*($D106="Every 2 weeks"))))),IF((($D106="Monthly")+3*($D106="Quarterly")+12*($D106="Yearly"))&gt;0,IF(((YEAR((Paychecks!$B$5+1))-YEAR($C106))*12+MONTH((Paychecks!$B$5+1))-MONTH($C106))&lt;0,0,INT((((YEAR((Paychecks!$B$5+1))-YEAR($C106))*12+MONTH((Paychecks!$B$5+1))-MONTH($C106))-1)/(($D106="Monthly")+3*($D106="Quarterly")+12*($D106="Yearly")))+1+(MOD(((YEAR((Paychecks!$B$5+1))-YEAR($C106))*12+MONTH((Paychecks!$B$5+1))-MONTH($C106)),(($D106="Monthly")+3*($D106="Quarterly")+12*($D106="Yearly")))=0)*(EDATE($C106,((YEAR((Paychecks!$B$5+1))-YEAR($C106))*12+MONTH((Paychecks!$B$5+1))-MONTH($C106)))&lt;(Paychecks!$B$5+1)))-IF(((YEAR(Paychecks!$A$5)-YEAR($C106))*12+MONTH(Paychecks!$A$5)-MONTH($C106))&lt;0,0,INT((((YEAR(Paychecks!$A$5)-YEAR($C106))*12+MONTH(Paychecks!$A$5)-MONTH($C106))-1)/(($D106="Monthly")+3*($D106="Quarterly")+12*($D106="Yearly")))+1+(MOD(((YEAR(Paychecks!$A$5)-YEAR($C106))*12+MONTH(Paychecks!$A$5)-MONTH($C106)),(($D106="Monthly")+3*($D106="Quarterly")+12*($D106="Yearly")))=0)*(EDATE($C106,((YEAR(Paychecks!$A$5)-YEAR($C106))*12+MONTH(Paychecks!$A$5)-MONTH($C106)))&lt;Paychecks!$A$5)),($C106&gt;=Paychecks!$A$5)*($C106&lt;=Paychecks!$B$5))))</f>
      </c>
      <c r="O106" s="14">
        <f>IF(OR($A106="",$C106=""),0,IF((7*($D106="Weekly")+14*($D106="Every 2 weeks"))&gt;0,MAX(0,-INT(($C106-(Paychecks!$B$6+1))/(7*($D106="Weekly")+14*($D106="Every 2 weeks")))-MAX(0,-INT(($C106-Paychecks!$A$6)/(7*($D106="Weekly")+14*($D106="Every 2 weeks"))))),IF((($D106="Monthly")+3*($D106="Quarterly")+12*($D106="Yearly"))&gt;0,IF(((YEAR((Paychecks!$B$6+1))-YEAR($C106))*12+MONTH((Paychecks!$B$6+1))-MONTH($C106))&lt;0,0,INT((((YEAR((Paychecks!$B$6+1))-YEAR($C106))*12+MONTH((Paychecks!$B$6+1))-MONTH($C106))-1)/(($D106="Monthly")+3*($D106="Quarterly")+12*($D106="Yearly")))+1+(MOD(((YEAR((Paychecks!$B$6+1))-YEAR($C106))*12+MONTH((Paychecks!$B$6+1))-MONTH($C106)),(($D106="Monthly")+3*($D106="Quarterly")+12*($D106="Yearly")))=0)*(EDATE($C106,((YEAR((Paychecks!$B$6+1))-YEAR($C106))*12+MONTH((Paychecks!$B$6+1))-MONTH($C106)))&lt;(Paychecks!$B$6+1)))-IF(((YEAR(Paychecks!$A$6)-YEAR($C106))*12+MONTH(Paychecks!$A$6)-MONTH($C106))&lt;0,0,INT((((YEAR(Paychecks!$A$6)-YEAR($C106))*12+MONTH(Paychecks!$A$6)-MONTH($C106))-1)/(($D106="Monthly")+3*($D106="Quarterly")+12*($D106="Yearly")))+1+(MOD(((YEAR(Paychecks!$A$6)-YEAR($C106))*12+MONTH(Paychecks!$A$6)-MONTH($C106)),(($D106="Monthly")+3*($D106="Quarterly")+12*($D106="Yearly")))=0)*(EDATE($C106,((YEAR(Paychecks!$A$6)-YEAR($C106))*12+MONTH(Paychecks!$A$6)-MONTH($C106)))&lt;Paychecks!$A$6)),($C106&gt;=Paychecks!$A$6)*($C106&lt;=Paychecks!$B$6))))</f>
      </c>
      <c r="P106" s="14">
        <f>IF(OR($A106="",$C106=""),0,IF((7*($D106="Weekly")+14*($D106="Every 2 weeks"))&gt;0,MAX(0,-INT(($C106-(Paychecks!$B$7+1))/(7*($D106="Weekly")+14*($D106="Every 2 weeks")))-MAX(0,-INT(($C106-Paychecks!$A$7)/(7*($D106="Weekly")+14*($D106="Every 2 weeks"))))),IF((($D106="Monthly")+3*($D106="Quarterly")+12*($D106="Yearly"))&gt;0,IF(((YEAR((Paychecks!$B$7+1))-YEAR($C106))*12+MONTH((Paychecks!$B$7+1))-MONTH($C106))&lt;0,0,INT((((YEAR((Paychecks!$B$7+1))-YEAR($C106))*12+MONTH((Paychecks!$B$7+1))-MONTH($C106))-1)/(($D106="Monthly")+3*($D106="Quarterly")+12*($D106="Yearly")))+1+(MOD(((YEAR((Paychecks!$B$7+1))-YEAR($C106))*12+MONTH((Paychecks!$B$7+1))-MONTH($C106)),(($D106="Monthly")+3*($D106="Quarterly")+12*($D106="Yearly")))=0)*(EDATE($C106,((YEAR((Paychecks!$B$7+1))-YEAR($C106))*12+MONTH((Paychecks!$B$7+1))-MONTH($C106)))&lt;(Paychecks!$B$7+1)))-IF(((YEAR(Paychecks!$A$7)-YEAR($C106))*12+MONTH(Paychecks!$A$7)-MONTH($C106))&lt;0,0,INT((((YEAR(Paychecks!$A$7)-YEAR($C106))*12+MONTH(Paychecks!$A$7)-MONTH($C106))-1)/(($D106="Monthly")+3*($D106="Quarterly")+12*($D106="Yearly")))+1+(MOD(((YEAR(Paychecks!$A$7)-YEAR($C106))*12+MONTH(Paychecks!$A$7)-MONTH($C106)),(($D106="Monthly")+3*($D106="Quarterly")+12*($D106="Yearly")))=0)*(EDATE($C106,((YEAR(Paychecks!$A$7)-YEAR($C106))*12+MONTH(Paychecks!$A$7)-MONTH($C106)))&lt;Paychecks!$A$7)),($C106&gt;=Paychecks!$A$7)*($C106&lt;=Paychecks!$B$7))))</f>
      </c>
      <c r="Q106" s="14">
        <f>IF(OR($A106="",$C106=""),0,IF((7*($D106="Weekly")+14*($D106="Every 2 weeks"))&gt;0,MAX(0,-INT(($C106-(Paychecks!$B$8+1))/(7*($D106="Weekly")+14*($D106="Every 2 weeks")))-MAX(0,-INT(($C106-Paychecks!$A$8)/(7*($D106="Weekly")+14*($D106="Every 2 weeks"))))),IF((($D106="Monthly")+3*($D106="Quarterly")+12*($D106="Yearly"))&gt;0,IF(((YEAR((Paychecks!$B$8+1))-YEAR($C106))*12+MONTH((Paychecks!$B$8+1))-MONTH($C106))&lt;0,0,INT((((YEAR((Paychecks!$B$8+1))-YEAR($C106))*12+MONTH((Paychecks!$B$8+1))-MONTH($C106))-1)/(($D106="Monthly")+3*($D106="Quarterly")+12*($D106="Yearly")))+1+(MOD(((YEAR((Paychecks!$B$8+1))-YEAR($C106))*12+MONTH((Paychecks!$B$8+1))-MONTH($C106)),(($D106="Monthly")+3*($D106="Quarterly")+12*($D106="Yearly")))=0)*(EDATE($C106,((YEAR((Paychecks!$B$8+1))-YEAR($C106))*12+MONTH((Paychecks!$B$8+1))-MONTH($C106)))&lt;(Paychecks!$B$8+1)))-IF(((YEAR(Paychecks!$A$8)-YEAR($C106))*12+MONTH(Paychecks!$A$8)-MONTH($C106))&lt;0,0,INT((((YEAR(Paychecks!$A$8)-YEAR($C106))*12+MONTH(Paychecks!$A$8)-MONTH($C106))-1)/(($D106="Monthly")+3*($D106="Quarterly")+12*($D106="Yearly")))+1+(MOD(((YEAR(Paychecks!$A$8)-YEAR($C106))*12+MONTH(Paychecks!$A$8)-MONTH($C106)),(($D106="Monthly")+3*($D106="Quarterly")+12*($D106="Yearly")))=0)*(EDATE($C106,((YEAR(Paychecks!$A$8)-YEAR($C106))*12+MONTH(Paychecks!$A$8)-MONTH($C106)))&lt;Paychecks!$A$8)),($C106&gt;=Paychecks!$A$8)*($C106&lt;=Paychecks!$B$8))))</f>
      </c>
      <c r="R106" s="14">
        <f>IF(OR($A106="",$C106=""),0,IF((7*($D106="Weekly")+14*($D106="Every 2 weeks"))&gt;0,MAX(0,-INT(($C106-(Paychecks!$B$9+1))/(7*($D106="Weekly")+14*($D106="Every 2 weeks")))-MAX(0,-INT(($C106-Paychecks!$A$9)/(7*($D106="Weekly")+14*($D106="Every 2 weeks"))))),IF((($D106="Monthly")+3*($D106="Quarterly")+12*($D106="Yearly"))&gt;0,IF(((YEAR((Paychecks!$B$9+1))-YEAR($C106))*12+MONTH((Paychecks!$B$9+1))-MONTH($C106))&lt;0,0,INT((((YEAR((Paychecks!$B$9+1))-YEAR($C106))*12+MONTH((Paychecks!$B$9+1))-MONTH($C106))-1)/(($D106="Monthly")+3*($D106="Quarterly")+12*($D106="Yearly")))+1+(MOD(((YEAR((Paychecks!$B$9+1))-YEAR($C106))*12+MONTH((Paychecks!$B$9+1))-MONTH($C106)),(($D106="Monthly")+3*($D106="Quarterly")+12*($D106="Yearly")))=0)*(EDATE($C106,((YEAR((Paychecks!$B$9+1))-YEAR($C106))*12+MONTH((Paychecks!$B$9+1))-MONTH($C106)))&lt;(Paychecks!$B$9+1)))-IF(((YEAR(Paychecks!$A$9)-YEAR($C106))*12+MONTH(Paychecks!$A$9)-MONTH($C106))&lt;0,0,INT((((YEAR(Paychecks!$A$9)-YEAR($C106))*12+MONTH(Paychecks!$A$9)-MONTH($C106))-1)/(($D106="Monthly")+3*($D106="Quarterly")+12*($D106="Yearly")))+1+(MOD(((YEAR(Paychecks!$A$9)-YEAR($C106))*12+MONTH(Paychecks!$A$9)-MONTH($C106)),(($D106="Monthly")+3*($D106="Quarterly")+12*($D106="Yearly")))=0)*(EDATE($C106,((YEAR(Paychecks!$A$9)-YEAR($C106))*12+MONTH(Paychecks!$A$9)-MONTH($C106)))&lt;Paychecks!$A$9)),($C106&gt;=Paychecks!$A$9)*($C106&lt;=Paychecks!$B$9))))</f>
      </c>
    </row>
    <row r="107" spans="1:18" x14ac:dyDescent="0.25">
      <c r="A107" s="2"/>
      <c r="B107" s="11"/>
      <c r="C107" s="9"/>
      <c r="D107" s="2"/>
      <c r="E107" s="2"/>
      <c r="F107" s="2"/>
      <c r="G107" s="2">
        <f>IF(A107="","",IF(F107="Yes","Paid",IF(C107&lt;TODAY(),"Overdue",IF(C107-TODAY()&lt;=HeadsUp,"Due soon",IF(E107="Yes","Autopay","Upcoming")))))</f>
      </c>
      <c r="H107" s="2">
        <f>IF(OR(A107="",F107="Yes"),"",C107-TODAY())</f>
      </c>
      <c r="I107" s="9">
        <f>IF(OR(A107="",C107=""),"",IF(OR(C107&lt;Paychecks!$A$2,C107&gt;Paychecks!$B$9),"",INDEX(Paychecks!$A$2:$A$9,MATCH(C107,Paychecks!$A$2:$A$9,1))))</f>
      </c>
      <c r="J107" s="2"/>
      <c r="K107" s="14">
        <f>IF(OR($A107="",$C107=""),0,IF((7*($D107="Weekly")+14*($D107="Every 2 weeks"))&gt;0,MAX(0,-INT(($C107-(Paychecks!$B$2+1))/(7*($D107="Weekly")+14*($D107="Every 2 weeks")))-MAX(0,-INT(($C107-Paychecks!$A$2)/(7*($D107="Weekly")+14*($D107="Every 2 weeks"))))),IF((($D107="Monthly")+3*($D107="Quarterly")+12*($D107="Yearly"))&gt;0,IF(((YEAR((Paychecks!$B$2+1))-YEAR($C107))*12+MONTH((Paychecks!$B$2+1))-MONTH($C107))&lt;0,0,INT((((YEAR((Paychecks!$B$2+1))-YEAR($C107))*12+MONTH((Paychecks!$B$2+1))-MONTH($C107))-1)/(($D107="Monthly")+3*($D107="Quarterly")+12*($D107="Yearly")))+1+(MOD(((YEAR((Paychecks!$B$2+1))-YEAR($C107))*12+MONTH((Paychecks!$B$2+1))-MONTH($C107)),(($D107="Monthly")+3*($D107="Quarterly")+12*($D107="Yearly")))=0)*(EDATE($C107,((YEAR((Paychecks!$B$2+1))-YEAR($C107))*12+MONTH((Paychecks!$B$2+1))-MONTH($C107)))&lt;(Paychecks!$B$2+1)))-IF(((YEAR(Paychecks!$A$2)-YEAR($C107))*12+MONTH(Paychecks!$A$2)-MONTH($C107))&lt;0,0,INT((((YEAR(Paychecks!$A$2)-YEAR($C107))*12+MONTH(Paychecks!$A$2)-MONTH($C107))-1)/(($D107="Monthly")+3*($D107="Quarterly")+12*($D107="Yearly")))+1+(MOD(((YEAR(Paychecks!$A$2)-YEAR($C107))*12+MONTH(Paychecks!$A$2)-MONTH($C107)),(($D107="Monthly")+3*($D107="Quarterly")+12*($D107="Yearly")))=0)*(EDATE($C107,((YEAR(Paychecks!$A$2)-YEAR($C107))*12+MONTH(Paychecks!$A$2)-MONTH($C107)))&lt;Paychecks!$A$2)),($C107&gt;=Paychecks!$A$2)*($C107&lt;=Paychecks!$B$2))))</f>
      </c>
      <c r="L107" s="14">
        <f>IF(OR($A107="",$C107=""),0,IF((7*($D107="Weekly")+14*($D107="Every 2 weeks"))&gt;0,MAX(0,-INT(($C107-(Paychecks!$B$3+1))/(7*($D107="Weekly")+14*($D107="Every 2 weeks")))-MAX(0,-INT(($C107-Paychecks!$A$3)/(7*($D107="Weekly")+14*($D107="Every 2 weeks"))))),IF((($D107="Monthly")+3*($D107="Quarterly")+12*($D107="Yearly"))&gt;0,IF(((YEAR((Paychecks!$B$3+1))-YEAR($C107))*12+MONTH((Paychecks!$B$3+1))-MONTH($C107))&lt;0,0,INT((((YEAR((Paychecks!$B$3+1))-YEAR($C107))*12+MONTH((Paychecks!$B$3+1))-MONTH($C107))-1)/(($D107="Monthly")+3*($D107="Quarterly")+12*($D107="Yearly")))+1+(MOD(((YEAR((Paychecks!$B$3+1))-YEAR($C107))*12+MONTH((Paychecks!$B$3+1))-MONTH($C107)),(($D107="Monthly")+3*($D107="Quarterly")+12*($D107="Yearly")))=0)*(EDATE($C107,((YEAR((Paychecks!$B$3+1))-YEAR($C107))*12+MONTH((Paychecks!$B$3+1))-MONTH($C107)))&lt;(Paychecks!$B$3+1)))-IF(((YEAR(Paychecks!$A$3)-YEAR($C107))*12+MONTH(Paychecks!$A$3)-MONTH($C107))&lt;0,0,INT((((YEAR(Paychecks!$A$3)-YEAR($C107))*12+MONTH(Paychecks!$A$3)-MONTH($C107))-1)/(($D107="Monthly")+3*($D107="Quarterly")+12*($D107="Yearly")))+1+(MOD(((YEAR(Paychecks!$A$3)-YEAR($C107))*12+MONTH(Paychecks!$A$3)-MONTH($C107)),(($D107="Monthly")+3*($D107="Quarterly")+12*($D107="Yearly")))=0)*(EDATE($C107,((YEAR(Paychecks!$A$3)-YEAR($C107))*12+MONTH(Paychecks!$A$3)-MONTH($C107)))&lt;Paychecks!$A$3)),($C107&gt;=Paychecks!$A$3)*($C107&lt;=Paychecks!$B$3))))</f>
      </c>
      <c r="M107" s="14">
        <f>IF(OR($A107="",$C107=""),0,IF((7*($D107="Weekly")+14*($D107="Every 2 weeks"))&gt;0,MAX(0,-INT(($C107-(Paychecks!$B$4+1))/(7*($D107="Weekly")+14*($D107="Every 2 weeks")))-MAX(0,-INT(($C107-Paychecks!$A$4)/(7*($D107="Weekly")+14*($D107="Every 2 weeks"))))),IF((($D107="Monthly")+3*($D107="Quarterly")+12*($D107="Yearly"))&gt;0,IF(((YEAR((Paychecks!$B$4+1))-YEAR($C107))*12+MONTH((Paychecks!$B$4+1))-MONTH($C107))&lt;0,0,INT((((YEAR((Paychecks!$B$4+1))-YEAR($C107))*12+MONTH((Paychecks!$B$4+1))-MONTH($C107))-1)/(($D107="Monthly")+3*($D107="Quarterly")+12*($D107="Yearly")))+1+(MOD(((YEAR((Paychecks!$B$4+1))-YEAR($C107))*12+MONTH((Paychecks!$B$4+1))-MONTH($C107)),(($D107="Monthly")+3*($D107="Quarterly")+12*($D107="Yearly")))=0)*(EDATE($C107,((YEAR((Paychecks!$B$4+1))-YEAR($C107))*12+MONTH((Paychecks!$B$4+1))-MONTH($C107)))&lt;(Paychecks!$B$4+1)))-IF(((YEAR(Paychecks!$A$4)-YEAR($C107))*12+MONTH(Paychecks!$A$4)-MONTH($C107))&lt;0,0,INT((((YEAR(Paychecks!$A$4)-YEAR($C107))*12+MONTH(Paychecks!$A$4)-MONTH($C107))-1)/(($D107="Monthly")+3*($D107="Quarterly")+12*($D107="Yearly")))+1+(MOD(((YEAR(Paychecks!$A$4)-YEAR($C107))*12+MONTH(Paychecks!$A$4)-MONTH($C107)),(($D107="Monthly")+3*($D107="Quarterly")+12*($D107="Yearly")))=0)*(EDATE($C107,((YEAR(Paychecks!$A$4)-YEAR($C107))*12+MONTH(Paychecks!$A$4)-MONTH($C107)))&lt;Paychecks!$A$4)),($C107&gt;=Paychecks!$A$4)*($C107&lt;=Paychecks!$B$4))))</f>
      </c>
      <c r="N107" s="14">
        <f>IF(OR($A107="",$C107=""),0,IF((7*($D107="Weekly")+14*($D107="Every 2 weeks"))&gt;0,MAX(0,-INT(($C107-(Paychecks!$B$5+1))/(7*($D107="Weekly")+14*($D107="Every 2 weeks")))-MAX(0,-INT(($C107-Paychecks!$A$5)/(7*($D107="Weekly")+14*($D107="Every 2 weeks"))))),IF((($D107="Monthly")+3*($D107="Quarterly")+12*($D107="Yearly"))&gt;0,IF(((YEAR((Paychecks!$B$5+1))-YEAR($C107))*12+MONTH((Paychecks!$B$5+1))-MONTH($C107))&lt;0,0,INT((((YEAR((Paychecks!$B$5+1))-YEAR($C107))*12+MONTH((Paychecks!$B$5+1))-MONTH($C107))-1)/(($D107="Monthly")+3*($D107="Quarterly")+12*($D107="Yearly")))+1+(MOD(((YEAR((Paychecks!$B$5+1))-YEAR($C107))*12+MONTH((Paychecks!$B$5+1))-MONTH($C107)),(($D107="Monthly")+3*($D107="Quarterly")+12*($D107="Yearly")))=0)*(EDATE($C107,((YEAR((Paychecks!$B$5+1))-YEAR($C107))*12+MONTH((Paychecks!$B$5+1))-MONTH($C107)))&lt;(Paychecks!$B$5+1)))-IF(((YEAR(Paychecks!$A$5)-YEAR($C107))*12+MONTH(Paychecks!$A$5)-MONTH($C107))&lt;0,0,INT((((YEAR(Paychecks!$A$5)-YEAR($C107))*12+MONTH(Paychecks!$A$5)-MONTH($C107))-1)/(($D107="Monthly")+3*($D107="Quarterly")+12*($D107="Yearly")))+1+(MOD(((YEAR(Paychecks!$A$5)-YEAR($C107))*12+MONTH(Paychecks!$A$5)-MONTH($C107)),(($D107="Monthly")+3*($D107="Quarterly")+12*($D107="Yearly")))=0)*(EDATE($C107,((YEAR(Paychecks!$A$5)-YEAR($C107))*12+MONTH(Paychecks!$A$5)-MONTH($C107)))&lt;Paychecks!$A$5)),($C107&gt;=Paychecks!$A$5)*($C107&lt;=Paychecks!$B$5))))</f>
      </c>
      <c r="O107" s="14">
        <f>IF(OR($A107="",$C107=""),0,IF((7*($D107="Weekly")+14*($D107="Every 2 weeks"))&gt;0,MAX(0,-INT(($C107-(Paychecks!$B$6+1))/(7*($D107="Weekly")+14*($D107="Every 2 weeks")))-MAX(0,-INT(($C107-Paychecks!$A$6)/(7*($D107="Weekly")+14*($D107="Every 2 weeks"))))),IF((($D107="Monthly")+3*($D107="Quarterly")+12*($D107="Yearly"))&gt;0,IF(((YEAR((Paychecks!$B$6+1))-YEAR($C107))*12+MONTH((Paychecks!$B$6+1))-MONTH($C107))&lt;0,0,INT((((YEAR((Paychecks!$B$6+1))-YEAR($C107))*12+MONTH((Paychecks!$B$6+1))-MONTH($C107))-1)/(($D107="Monthly")+3*($D107="Quarterly")+12*($D107="Yearly")))+1+(MOD(((YEAR((Paychecks!$B$6+1))-YEAR($C107))*12+MONTH((Paychecks!$B$6+1))-MONTH($C107)),(($D107="Monthly")+3*($D107="Quarterly")+12*($D107="Yearly")))=0)*(EDATE($C107,((YEAR((Paychecks!$B$6+1))-YEAR($C107))*12+MONTH((Paychecks!$B$6+1))-MONTH($C107)))&lt;(Paychecks!$B$6+1)))-IF(((YEAR(Paychecks!$A$6)-YEAR($C107))*12+MONTH(Paychecks!$A$6)-MONTH($C107))&lt;0,0,INT((((YEAR(Paychecks!$A$6)-YEAR($C107))*12+MONTH(Paychecks!$A$6)-MONTH($C107))-1)/(($D107="Monthly")+3*($D107="Quarterly")+12*($D107="Yearly")))+1+(MOD(((YEAR(Paychecks!$A$6)-YEAR($C107))*12+MONTH(Paychecks!$A$6)-MONTH($C107)),(($D107="Monthly")+3*($D107="Quarterly")+12*($D107="Yearly")))=0)*(EDATE($C107,((YEAR(Paychecks!$A$6)-YEAR($C107))*12+MONTH(Paychecks!$A$6)-MONTH($C107)))&lt;Paychecks!$A$6)),($C107&gt;=Paychecks!$A$6)*($C107&lt;=Paychecks!$B$6))))</f>
      </c>
      <c r="P107" s="14">
        <f>IF(OR($A107="",$C107=""),0,IF((7*($D107="Weekly")+14*($D107="Every 2 weeks"))&gt;0,MAX(0,-INT(($C107-(Paychecks!$B$7+1))/(7*($D107="Weekly")+14*($D107="Every 2 weeks")))-MAX(0,-INT(($C107-Paychecks!$A$7)/(7*($D107="Weekly")+14*($D107="Every 2 weeks"))))),IF((($D107="Monthly")+3*($D107="Quarterly")+12*($D107="Yearly"))&gt;0,IF(((YEAR((Paychecks!$B$7+1))-YEAR($C107))*12+MONTH((Paychecks!$B$7+1))-MONTH($C107))&lt;0,0,INT((((YEAR((Paychecks!$B$7+1))-YEAR($C107))*12+MONTH((Paychecks!$B$7+1))-MONTH($C107))-1)/(($D107="Monthly")+3*($D107="Quarterly")+12*($D107="Yearly")))+1+(MOD(((YEAR((Paychecks!$B$7+1))-YEAR($C107))*12+MONTH((Paychecks!$B$7+1))-MONTH($C107)),(($D107="Monthly")+3*($D107="Quarterly")+12*($D107="Yearly")))=0)*(EDATE($C107,((YEAR((Paychecks!$B$7+1))-YEAR($C107))*12+MONTH((Paychecks!$B$7+1))-MONTH($C107)))&lt;(Paychecks!$B$7+1)))-IF(((YEAR(Paychecks!$A$7)-YEAR($C107))*12+MONTH(Paychecks!$A$7)-MONTH($C107))&lt;0,0,INT((((YEAR(Paychecks!$A$7)-YEAR($C107))*12+MONTH(Paychecks!$A$7)-MONTH($C107))-1)/(($D107="Monthly")+3*($D107="Quarterly")+12*($D107="Yearly")))+1+(MOD(((YEAR(Paychecks!$A$7)-YEAR($C107))*12+MONTH(Paychecks!$A$7)-MONTH($C107)),(($D107="Monthly")+3*($D107="Quarterly")+12*($D107="Yearly")))=0)*(EDATE($C107,((YEAR(Paychecks!$A$7)-YEAR($C107))*12+MONTH(Paychecks!$A$7)-MONTH($C107)))&lt;Paychecks!$A$7)),($C107&gt;=Paychecks!$A$7)*($C107&lt;=Paychecks!$B$7))))</f>
      </c>
      <c r="Q107" s="14">
        <f>IF(OR($A107="",$C107=""),0,IF((7*($D107="Weekly")+14*($D107="Every 2 weeks"))&gt;0,MAX(0,-INT(($C107-(Paychecks!$B$8+1))/(7*($D107="Weekly")+14*($D107="Every 2 weeks")))-MAX(0,-INT(($C107-Paychecks!$A$8)/(7*($D107="Weekly")+14*($D107="Every 2 weeks"))))),IF((($D107="Monthly")+3*($D107="Quarterly")+12*($D107="Yearly"))&gt;0,IF(((YEAR((Paychecks!$B$8+1))-YEAR($C107))*12+MONTH((Paychecks!$B$8+1))-MONTH($C107))&lt;0,0,INT((((YEAR((Paychecks!$B$8+1))-YEAR($C107))*12+MONTH((Paychecks!$B$8+1))-MONTH($C107))-1)/(($D107="Monthly")+3*($D107="Quarterly")+12*($D107="Yearly")))+1+(MOD(((YEAR((Paychecks!$B$8+1))-YEAR($C107))*12+MONTH((Paychecks!$B$8+1))-MONTH($C107)),(($D107="Monthly")+3*($D107="Quarterly")+12*($D107="Yearly")))=0)*(EDATE($C107,((YEAR((Paychecks!$B$8+1))-YEAR($C107))*12+MONTH((Paychecks!$B$8+1))-MONTH($C107)))&lt;(Paychecks!$B$8+1)))-IF(((YEAR(Paychecks!$A$8)-YEAR($C107))*12+MONTH(Paychecks!$A$8)-MONTH($C107))&lt;0,0,INT((((YEAR(Paychecks!$A$8)-YEAR($C107))*12+MONTH(Paychecks!$A$8)-MONTH($C107))-1)/(($D107="Monthly")+3*($D107="Quarterly")+12*($D107="Yearly")))+1+(MOD(((YEAR(Paychecks!$A$8)-YEAR($C107))*12+MONTH(Paychecks!$A$8)-MONTH($C107)),(($D107="Monthly")+3*($D107="Quarterly")+12*($D107="Yearly")))=0)*(EDATE($C107,((YEAR(Paychecks!$A$8)-YEAR($C107))*12+MONTH(Paychecks!$A$8)-MONTH($C107)))&lt;Paychecks!$A$8)),($C107&gt;=Paychecks!$A$8)*($C107&lt;=Paychecks!$B$8))))</f>
      </c>
      <c r="R107" s="14">
        <f>IF(OR($A107="",$C107=""),0,IF((7*($D107="Weekly")+14*($D107="Every 2 weeks"))&gt;0,MAX(0,-INT(($C107-(Paychecks!$B$9+1))/(7*($D107="Weekly")+14*($D107="Every 2 weeks")))-MAX(0,-INT(($C107-Paychecks!$A$9)/(7*($D107="Weekly")+14*($D107="Every 2 weeks"))))),IF((($D107="Monthly")+3*($D107="Quarterly")+12*($D107="Yearly"))&gt;0,IF(((YEAR((Paychecks!$B$9+1))-YEAR($C107))*12+MONTH((Paychecks!$B$9+1))-MONTH($C107))&lt;0,0,INT((((YEAR((Paychecks!$B$9+1))-YEAR($C107))*12+MONTH((Paychecks!$B$9+1))-MONTH($C107))-1)/(($D107="Monthly")+3*($D107="Quarterly")+12*($D107="Yearly")))+1+(MOD(((YEAR((Paychecks!$B$9+1))-YEAR($C107))*12+MONTH((Paychecks!$B$9+1))-MONTH($C107)),(($D107="Monthly")+3*($D107="Quarterly")+12*($D107="Yearly")))=0)*(EDATE($C107,((YEAR((Paychecks!$B$9+1))-YEAR($C107))*12+MONTH((Paychecks!$B$9+1))-MONTH($C107)))&lt;(Paychecks!$B$9+1)))-IF(((YEAR(Paychecks!$A$9)-YEAR($C107))*12+MONTH(Paychecks!$A$9)-MONTH($C107))&lt;0,0,INT((((YEAR(Paychecks!$A$9)-YEAR($C107))*12+MONTH(Paychecks!$A$9)-MONTH($C107))-1)/(($D107="Monthly")+3*($D107="Quarterly")+12*($D107="Yearly")))+1+(MOD(((YEAR(Paychecks!$A$9)-YEAR($C107))*12+MONTH(Paychecks!$A$9)-MONTH($C107)),(($D107="Monthly")+3*($D107="Quarterly")+12*($D107="Yearly")))=0)*(EDATE($C107,((YEAR(Paychecks!$A$9)-YEAR($C107))*12+MONTH(Paychecks!$A$9)-MONTH($C107)))&lt;Paychecks!$A$9)),($C107&gt;=Paychecks!$A$9)*($C107&lt;=Paychecks!$B$9))))</f>
      </c>
    </row>
    <row r="108" spans="1:18" x14ac:dyDescent="0.25">
      <c r="A108" s="2"/>
      <c r="B108" s="11"/>
      <c r="C108" s="9"/>
      <c r="D108" s="2"/>
      <c r="E108" s="2"/>
      <c r="F108" s="2"/>
      <c r="G108" s="2">
        <f>IF(A108="","",IF(F108="Yes","Paid",IF(C108&lt;TODAY(),"Overdue",IF(C108-TODAY()&lt;=HeadsUp,"Due soon",IF(E108="Yes","Autopay","Upcoming")))))</f>
      </c>
      <c r="H108" s="2">
        <f>IF(OR(A108="",F108="Yes"),"",C108-TODAY())</f>
      </c>
      <c r="I108" s="9">
        <f>IF(OR(A108="",C108=""),"",IF(OR(C108&lt;Paychecks!$A$2,C108&gt;Paychecks!$B$9),"",INDEX(Paychecks!$A$2:$A$9,MATCH(C108,Paychecks!$A$2:$A$9,1))))</f>
      </c>
      <c r="J108" s="2"/>
      <c r="K108" s="14">
        <f>IF(OR($A108="",$C108=""),0,IF((7*($D108="Weekly")+14*($D108="Every 2 weeks"))&gt;0,MAX(0,-INT(($C108-(Paychecks!$B$2+1))/(7*($D108="Weekly")+14*($D108="Every 2 weeks")))-MAX(0,-INT(($C108-Paychecks!$A$2)/(7*($D108="Weekly")+14*($D108="Every 2 weeks"))))),IF((($D108="Monthly")+3*($D108="Quarterly")+12*($D108="Yearly"))&gt;0,IF(((YEAR((Paychecks!$B$2+1))-YEAR($C108))*12+MONTH((Paychecks!$B$2+1))-MONTH($C108))&lt;0,0,INT((((YEAR((Paychecks!$B$2+1))-YEAR($C108))*12+MONTH((Paychecks!$B$2+1))-MONTH($C108))-1)/(($D108="Monthly")+3*($D108="Quarterly")+12*($D108="Yearly")))+1+(MOD(((YEAR((Paychecks!$B$2+1))-YEAR($C108))*12+MONTH((Paychecks!$B$2+1))-MONTH($C108)),(($D108="Monthly")+3*($D108="Quarterly")+12*($D108="Yearly")))=0)*(EDATE($C108,((YEAR((Paychecks!$B$2+1))-YEAR($C108))*12+MONTH((Paychecks!$B$2+1))-MONTH($C108)))&lt;(Paychecks!$B$2+1)))-IF(((YEAR(Paychecks!$A$2)-YEAR($C108))*12+MONTH(Paychecks!$A$2)-MONTH($C108))&lt;0,0,INT((((YEAR(Paychecks!$A$2)-YEAR($C108))*12+MONTH(Paychecks!$A$2)-MONTH($C108))-1)/(($D108="Monthly")+3*($D108="Quarterly")+12*($D108="Yearly")))+1+(MOD(((YEAR(Paychecks!$A$2)-YEAR($C108))*12+MONTH(Paychecks!$A$2)-MONTH($C108)),(($D108="Monthly")+3*($D108="Quarterly")+12*($D108="Yearly")))=0)*(EDATE($C108,((YEAR(Paychecks!$A$2)-YEAR($C108))*12+MONTH(Paychecks!$A$2)-MONTH($C108)))&lt;Paychecks!$A$2)),($C108&gt;=Paychecks!$A$2)*($C108&lt;=Paychecks!$B$2))))</f>
      </c>
      <c r="L108" s="14">
        <f>IF(OR($A108="",$C108=""),0,IF((7*($D108="Weekly")+14*($D108="Every 2 weeks"))&gt;0,MAX(0,-INT(($C108-(Paychecks!$B$3+1))/(7*($D108="Weekly")+14*($D108="Every 2 weeks")))-MAX(0,-INT(($C108-Paychecks!$A$3)/(7*($D108="Weekly")+14*($D108="Every 2 weeks"))))),IF((($D108="Monthly")+3*($D108="Quarterly")+12*($D108="Yearly"))&gt;0,IF(((YEAR((Paychecks!$B$3+1))-YEAR($C108))*12+MONTH((Paychecks!$B$3+1))-MONTH($C108))&lt;0,0,INT((((YEAR((Paychecks!$B$3+1))-YEAR($C108))*12+MONTH((Paychecks!$B$3+1))-MONTH($C108))-1)/(($D108="Monthly")+3*($D108="Quarterly")+12*($D108="Yearly")))+1+(MOD(((YEAR((Paychecks!$B$3+1))-YEAR($C108))*12+MONTH((Paychecks!$B$3+1))-MONTH($C108)),(($D108="Monthly")+3*($D108="Quarterly")+12*($D108="Yearly")))=0)*(EDATE($C108,((YEAR((Paychecks!$B$3+1))-YEAR($C108))*12+MONTH((Paychecks!$B$3+1))-MONTH($C108)))&lt;(Paychecks!$B$3+1)))-IF(((YEAR(Paychecks!$A$3)-YEAR($C108))*12+MONTH(Paychecks!$A$3)-MONTH($C108))&lt;0,0,INT((((YEAR(Paychecks!$A$3)-YEAR($C108))*12+MONTH(Paychecks!$A$3)-MONTH($C108))-1)/(($D108="Monthly")+3*($D108="Quarterly")+12*($D108="Yearly")))+1+(MOD(((YEAR(Paychecks!$A$3)-YEAR($C108))*12+MONTH(Paychecks!$A$3)-MONTH($C108)),(($D108="Monthly")+3*($D108="Quarterly")+12*($D108="Yearly")))=0)*(EDATE($C108,((YEAR(Paychecks!$A$3)-YEAR($C108))*12+MONTH(Paychecks!$A$3)-MONTH($C108)))&lt;Paychecks!$A$3)),($C108&gt;=Paychecks!$A$3)*($C108&lt;=Paychecks!$B$3))))</f>
      </c>
      <c r="M108" s="14">
        <f>IF(OR($A108="",$C108=""),0,IF((7*($D108="Weekly")+14*($D108="Every 2 weeks"))&gt;0,MAX(0,-INT(($C108-(Paychecks!$B$4+1))/(7*($D108="Weekly")+14*($D108="Every 2 weeks")))-MAX(0,-INT(($C108-Paychecks!$A$4)/(7*($D108="Weekly")+14*($D108="Every 2 weeks"))))),IF((($D108="Monthly")+3*($D108="Quarterly")+12*($D108="Yearly"))&gt;0,IF(((YEAR((Paychecks!$B$4+1))-YEAR($C108))*12+MONTH((Paychecks!$B$4+1))-MONTH($C108))&lt;0,0,INT((((YEAR((Paychecks!$B$4+1))-YEAR($C108))*12+MONTH((Paychecks!$B$4+1))-MONTH($C108))-1)/(($D108="Monthly")+3*($D108="Quarterly")+12*($D108="Yearly")))+1+(MOD(((YEAR((Paychecks!$B$4+1))-YEAR($C108))*12+MONTH((Paychecks!$B$4+1))-MONTH($C108)),(($D108="Monthly")+3*($D108="Quarterly")+12*($D108="Yearly")))=0)*(EDATE($C108,((YEAR((Paychecks!$B$4+1))-YEAR($C108))*12+MONTH((Paychecks!$B$4+1))-MONTH($C108)))&lt;(Paychecks!$B$4+1)))-IF(((YEAR(Paychecks!$A$4)-YEAR($C108))*12+MONTH(Paychecks!$A$4)-MONTH($C108))&lt;0,0,INT((((YEAR(Paychecks!$A$4)-YEAR($C108))*12+MONTH(Paychecks!$A$4)-MONTH($C108))-1)/(($D108="Monthly")+3*($D108="Quarterly")+12*($D108="Yearly")))+1+(MOD(((YEAR(Paychecks!$A$4)-YEAR($C108))*12+MONTH(Paychecks!$A$4)-MONTH($C108)),(($D108="Monthly")+3*($D108="Quarterly")+12*($D108="Yearly")))=0)*(EDATE($C108,((YEAR(Paychecks!$A$4)-YEAR($C108))*12+MONTH(Paychecks!$A$4)-MONTH($C108)))&lt;Paychecks!$A$4)),($C108&gt;=Paychecks!$A$4)*($C108&lt;=Paychecks!$B$4))))</f>
      </c>
      <c r="N108" s="14">
        <f>IF(OR($A108="",$C108=""),0,IF((7*($D108="Weekly")+14*($D108="Every 2 weeks"))&gt;0,MAX(0,-INT(($C108-(Paychecks!$B$5+1))/(7*($D108="Weekly")+14*($D108="Every 2 weeks")))-MAX(0,-INT(($C108-Paychecks!$A$5)/(7*($D108="Weekly")+14*($D108="Every 2 weeks"))))),IF((($D108="Monthly")+3*($D108="Quarterly")+12*($D108="Yearly"))&gt;0,IF(((YEAR((Paychecks!$B$5+1))-YEAR($C108))*12+MONTH((Paychecks!$B$5+1))-MONTH($C108))&lt;0,0,INT((((YEAR((Paychecks!$B$5+1))-YEAR($C108))*12+MONTH((Paychecks!$B$5+1))-MONTH($C108))-1)/(($D108="Monthly")+3*($D108="Quarterly")+12*($D108="Yearly")))+1+(MOD(((YEAR((Paychecks!$B$5+1))-YEAR($C108))*12+MONTH((Paychecks!$B$5+1))-MONTH($C108)),(($D108="Monthly")+3*($D108="Quarterly")+12*($D108="Yearly")))=0)*(EDATE($C108,((YEAR((Paychecks!$B$5+1))-YEAR($C108))*12+MONTH((Paychecks!$B$5+1))-MONTH($C108)))&lt;(Paychecks!$B$5+1)))-IF(((YEAR(Paychecks!$A$5)-YEAR($C108))*12+MONTH(Paychecks!$A$5)-MONTH($C108))&lt;0,0,INT((((YEAR(Paychecks!$A$5)-YEAR($C108))*12+MONTH(Paychecks!$A$5)-MONTH($C108))-1)/(($D108="Monthly")+3*($D108="Quarterly")+12*($D108="Yearly")))+1+(MOD(((YEAR(Paychecks!$A$5)-YEAR($C108))*12+MONTH(Paychecks!$A$5)-MONTH($C108)),(($D108="Monthly")+3*($D108="Quarterly")+12*($D108="Yearly")))=0)*(EDATE($C108,((YEAR(Paychecks!$A$5)-YEAR($C108))*12+MONTH(Paychecks!$A$5)-MONTH($C108)))&lt;Paychecks!$A$5)),($C108&gt;=Paychecks!$A$5)*($C108&lt;=Paychecks!$B$5))))</f>
      </c>
      <c r="O108" s="14">
        <f>IF(OR($A108="",$C108=""),0,IF((7*($D108="Weekly")+14*($D108="Every 2 weeks"))&gt;0,MAX(0,-INT(($C108-(Paychecks!$B$6+1))/(7*($D108="Weekly")+14*($D108="Every 2 weeks")))-MAX(0,-INT(($C108-Paychecks!$A$6)/(7*($D108="Weekly")+14*($D108="Every 2 weeks"))))),IF((($D108="Monthly")+3*($D108="Quarterly")+12*($D108="Yearly"))&gt;0,IF(((YEAR((Paychecks!$B$6+1))-YEAR($C108))*12+MONTH((Paychecks!$B$6+1))-MONTH($C108))&lt;0,0,INT((((YEAR((Paychecks!$B$6+1))-YEAR($C108))*12+MONTH((Paychecks!$B$6+1))-MONTH($C108))-1)/(($D108="Monthly")+3*($D108="Quarterly")+12*($D108="Yearly")))+1+(MOD(((YEAR((Paychecks!$B$6+1))-YEAR($C108))*12+MONTH((Paychecks!$B$6+1))-MONTH($C108)),(($D108="Monthly")+3*($D108="Quarterly")+12*($D108="Yearly")))=0)*(EDATE($C108,((YEAR((Paychecks!$B$6+1))-YEAR($C108))*12+MONTH((Paychecks!$B$6+1))-MONTH($C108)))&lt;(Paychecks!$B$6+1)))-IF(((YEAR(Paychecks!$A$6)-YEAR($C108))*12+MONTH(Paychecks!$A$6)-MONTH($C108))&lt;0,0,INT((((YEAR(Paychecks!$A$6)-YEAR($C108))*12+MONTH(Paychecks!$A$6)-MONTH($C108))-1)/(($D108="Monthly")+3*($D108="Quarterly")+12*($D108="Yearly")))+1+(MOD(((YEAR(Paychecks!$A$6)-YEAR($C108))*12+MONTH(Paychecks!$A$6)-MONTH($C108)),(($D108="Monthly")+3*($D108="Quarterly")+12*($D108="Yearly")))=0)*(EDATE($C108,((YEAR(Paychecks!$A$6)-YEAR($C108))*12+MONTH(Paychecks!$A$6)-MONTH($C108)))&lt;Paychecks!$A$6)),($C108&gt;=Paychecks!$A$6)*($C108&lt;=Paychecks!$B$6))))</f>
      </c>
      <c r="P108" s="14">
        <f>IF(OR($A108="",$C108=""),0,IF((7*($D108="Weekly")+14*($D108="Every 2 weeks"))&gt;0,MAX(0,-INT(($C108-(Paychecks!$B$7+1))/(7*($D108="Weekly")+14*($D108="Every 2 weeks")))-MAX(0,-INT(($C108-Paychecks!$A$7)/(7*($D108="Weekly")+14*($D108="Every 2 weeks"))))),IF((($D108="Monthly")+3*($D108="Quarterly")+12*($D108="Yearly"))&gt;0,IF(((YEAR((Paychecks!$B$7+1))-YEAR($C108))*12+MONTH((Paychecks!$B$7+1))-MONTH($C108))&lt;0,0,INT((((YEAR((Paychecks!$B$7+1))-YEAR($C108))*12+MONTH((Paychecks!$B$7+1))-MONTH($C108))-1)/(($D108="Monthly")+3*($D108="Quarterly")+12*($D108="Yearly")))+1+(MOD(((YEAR((Paychecks!$B$7+1))-YEAR($C108))*12+MONTH((Paychecks!$B$7+1))-MONTH($C108)),(($D108="Monthly")+3*($D108="Quarterly")+12*($D108="Yearly")))=0)*(EDATE($C108,((YEAR((Paychecks!$B$7+1))-YEAR($C108))*12+MONTH((Paychecks!$B$7+1))-MONTH($C108)))&lt;(Paychecks!$B$7+1)))-IF(((YEAR(Paychecks!$A$7)-YEAR($C108))*12+MONTH(Paychecks!$A$7)-MONTH($C108))&lt;0,0,INT((((YEAR(Paychecks!$A$7)-YEAR($C108))*12+MONTH(Paychecks!$A$7)-MONTH($C108))-1)/(($D108="Monthly")+3*($D108="Quarterly")+12*($D108="Yearly")))+1+(MOD(((YEAR(Paychecks!$A$7)-YEAR($C108))*12+MONTH(Paychecks!$A$7)-MONTH($C108)),(($D108="Monthly")+3*($D108="Quarterly")+12*($D108="Yearly")))=0)*(EDATE($C108,((YEAR(Paychecks!$A$7)-YEAR($C108))*12+MONTH(Paychecks!$A$7)-MONTH($C108)))&lt;Paychecks!$A$7)),($C108&gt;=Paychecks!$A$7)*($C108&lt;=Paychecks!$B$7))))</f>
      </c>
      <c r="Q108" s="14">
        <f>IF(OR($A108="",$C108=""),0,IF((7*($D108="Weekly")+14*($D108="Every 2 weeks"))&gt;0,MAX(0,-INT(($C108-(Paychecks!$B$8+1))/(7*($D108="Weekly")+14*($D108="Every 2 weeks")))-MAX(0,-INT(($C108-Paychecks!$A$8)/(7*($D108="Weekly")+14*($D108="Every 2 weeks"))))),IF((($D108="Monthly")+3*($D108="Quarterly")+12*($D108="Yearly"))&gt;0,IF(((YEAR((Paychecks!$B$8+1))-YEAR($C108))*12+MONTH((Paychecks!$B$8+1))-MONTH($C108))&lt;0,0,INT((((YEAR((Paychecks!$B$8+1))-YEAR($C108))*12+MONTH((Paychecks!$B$8+1))-MONTH($C108))-1)/(($D108="Monthly")+3*($D108="Quarterly")+12*($D108="Yearly")))+1+(MOD(((YEAR((Paychecks!$B$8+1))-YEAR($C108))*12+MONTH((Paychecks!$B$8+1))-MONTH($C108)),(($D108="Monthly")+3*($D108="Quarterly")+12*($D108="Yearly")))=0)*(EDATE($C108,((YEAR((Paychecks!$B$8+1))-YEAR($C108))*12+MONTH((Paychecks!$B$8+1))-MONTH($C108)))&lt;(Paychecks!$B$8+1)))-IF(((YEAR(Paychecks!$A$8)-YEAR($C108))*12+MONTH(Paychecks!$A$8)-MONTH($C108))&lt;0,0,INT((((YEAR(Paychecks!$A$8)-YEAR($C108))*12+MONTH(Paychecks!$A$8)-MONTH($C108))-1)/(($D108="Monthly")+3*($D108="Quarterly")+12*($D108="Yearly")))+1+(MOD(((YEAR(Paychecks!$A$8)-YEAR($C108))*12+MONTH(Paychecks!$A$8)-MONTH($C108)),(($D108="Monthly")+3*($D108="Quarterly")+12*($D108="Yearly")))=0)*(EDATE($C108,((YEAR(Paychecks!$A$8)-YEAR($C108))*12+MONTH(Paychecks!$A$8)-MONTH($C108)))&lt;Paychecks!$A$8)),($C108&gt;=Paychecks!$A$8)*($C108&lt;=Paychecks!$B$8))))</f>
      </c>
      <c r="R108" s="14">
        <f>IF(OR($A108="",$C108=""),0,IF((7*($D108="Weekly")+14*($D108="Every 2 weeks"))&gt;0,MAX(0,-INT(($C108-(Paychecks!$B$9+1))/(7*($D108="Weekly")+14*($D108="Every 2 weeks")))-MAX(0,-INT(($C108-Paychecks!$A$9)/(7*($D108="Weekly")+14*($D108="Every 2 weeks"))))),IF((($D108="Monthly")+3*($D108="Quarterly")+12*($D108="Yearly"))&gt;0,IF(((YEAR((Paychecks!$B$9+1))-YEAR($C108))*12+MONTH((Paychecks!$B$9+1))-MONTH($C108))&lt;0,0,INT((((YEAR((Paychecks!$B$9+1))-YEAR($C108))*12+MONTH((Paychecks!$B$9+1))-MONTH($C108))-1)/(($D108="Monthly")+3*($D108="Quarterly")+12*($D108="Yearly")))+1+(MOD(((YEAR((Paychecks!$B$9+1))-YEAR($C108))*12+MONTH((Paychecks!$B$9+1))-MONTH($C108)),(($D108="Monthly")+3*($D108="Quarterly")+12*($D108="Yearly")))=0)*(EDATE($C108,((YEAR((Paychecks!$B$9+1))-YEAR($C108))*12+MONTH((Paychecks!$B$9+1))-MONTH($C108)))&lt;(Paychecks!$B$9+1)))-IF(((YEAR(Paychecks!$A$9)-YEAR($C108))*12+MONTH(Paychecks!$A$9)-MONTH($C108))&lt;0,0,INT((((YEAR(Paychecks!$A$9)-YEAR($C108))*12+MONTH(Paychecks!$A$9)-MONTH($C108))-1)/(($D108="Monthly")+3*($D108="Quarterly")+12*($D108="Yearly")))+1+(MOD(((YEAR(Paychecks!$A$9)-YEAR($C108))*12+MONTH(Paychecks!$A$9)-MONTH($C108)),(($D108="Monthly")+3*($D108="Quarterly")+12*($D108="Yearly")))=0)*(EDATE($C108,((YEAR(Paychecks!$A$9)-YEAR($C108))*12+MONTH(Paychecks!$A$9)-MONTH($C108)))&lt;Paychecks!$A$9)),($C108&gt;=Paychecks!$A$9)*($C108&lt;=Paychecks!$B$9))))</f>
      </c>
    </row>
    <row r="109" spans="1:18" x14ac:dyDescent="0.25">
      <c r="A109" s="2"/>
      <c r="B109" s="11"/>
      <c r="C109" s="9"/>
      <c r="D109" s="2"/>
      <c r="E109" s="2"/>
      <c r="F109" s="2"/>
      <c r="G109" s="2">
        <f>IF(A109="","",IF(F109="Yes","Paid",IF(C109&lt;TODAY(),"Overdue",IF(C109-TODAY()&lt;=HeadsUp,"Due soon",IF(E109="Yes","Autopay","Upcoming")))))</f>
      </c>
      <c r="H109" s="2">
        <f>IF(OR(A109="",F109="Yes"),"",C109-TODAY())</f>
      </c>
      <c r="I109" s="9">
        <f>IF(OR(A109="",C109=""),"",IF(OR(C109&lt;Paychecks!$A$2,C109&gt;Paychecks!$B$9),"",INDEX(Paychecks!$A$2:$A$9,MATCH(C109,Paychecks!$A$2:$A$9,1))))</f>
      </c>
      <c r="J109" s="2"/>
      <c r="K109" s="14">
        <f>IF(OR($A109="",$C109=""),0,IF((7*($D109="Weekly")+14*($D109="Every 2 weeks"))&gt;0,MAX(0,-INT(($C109-(Paychecks!$B$2+1))/(7*($D109="Weekly")+14*($D109="Every 2 weeks")))-MAX(0,-INT(($C109-Paychecks!$A$2)/(7*($D109="Weekly")+14*($D109="Every 2 weeks"))))),IF((($D109="Monthly")+3*($D109="Quarterly")+12*($D109="Yearly"))&gt;0,IF(((YEAR((Paychecks!$B$2+1))-YEAR($C109))*12+MONTH((Paychecks!$B$2+1))-MONTH($C109))&lt;0,0,INT((((YEAR((Paychecks!$B$2+1))-YEAR($C109))*12+MONTH((Paychecks!$B$2+1))-MONTH($C109))-1)/(($D109="Monthly")+3*($D109="Quarterly")+12*($D109="Yearly")))+1+(MOD(((YEAR((Paychecks!$B$2+1))-YEAR($C109))*12+MONTH((Paychecks!$B$2+1))-MONTH($C109)),(($D109="Monthly")+3*($D109="Quarterly")+12*($D109="Yearly")))=0)*(EDATE($C109,((YEAR((Paychecks!$B$2+1))-YEAR($C109))*12+MONTH((Paychecks!$B$2+1))-MONTH($C109)))&lt;(Paychecks!$B$2+1)))-IF(((YEAR(Paychecks!$A$2)-YEAR($C109))*12+MONTH(Paychecks!$A$2)-MONTH($C109))&lt;0,0,INT((((YEAR(Paychecks!$A$2)-YEAR($C109))*12+MONTH(Paychecks!$A$2)-MONTH($C109))-1)/(($D109="Monthly")+3*($D109="Quarterly")+12*($D109="Yearly")))+1+(MOD(((YEAR(Paychecks!$A$2)-YEAR($C109))*12+MONTH(Paychecks!$A$2)-MONTH($C109)),(($D109="Monthly")+3*($D109="Quarterly")+12*($D109="Yearly")))=0)*(EDATE($C109,((YEAR(Paychecks!$A$2)-YEAR($C109))*12+MONTH(Paychecks!$A$2)-MONTH($C109)))&lt;Paychecks!$A$2)),($C109&gt;=Paychecks!$A$2)*($C109&lt;=Paychecks!$B$2))))</f>
      </c>
      <c r="L109" s="14">
        <f>IF(OR($A109="",$C109=""),0,IF((7*($D109="Weekly")+14*($D109="Every 2 weeks"))&gt;0,MAX(0,-INT(($C109-(Paychecks!$B$3+1))/(7*($D109="Weekly")+14*($D109="Every 2 weeks")))-MAX(0,-INT(($C109-Paychecks!$A$3)/(7*($D109="Weekly")+14*($D109="Every 2 weeks"))))),IF((($D109="Monthly")+3*($D109="Quarterly")+12*($D109="Yearly"))&gt;0,IF(((YEAR((Paychecks!$B$3+1))-YEAR($C109))*12+MONTH((Paychecks!$B$3+1))-MONTH($C109))&lt;0,0,INT((((YEAR((Paychecks!$B$3+1))-YEAR($C109))*12+MONTH((Paychecks!$B$3+1))-MONTH($C109))-1)/(($D109="Monthly")+3*($D109="Quarterly")+12*($D109="Yearly")))+1+(MOD(((YEAR((Paychecks!$B$3+1))-YEAR($C109))*12+MONTH((Paychecks!$B$3+1))-MONTH($C109)),(($D109="Monthly")+3*($D109="Quarterly")+12*($D109="Yearly")))=0)*(EDATE($C109,((YEAR((Paychecks!$B$3+1))-YEAR($C109))*12+MONTH((Paychecks!$B$3+1))-MONTH($C109)))&lt;(Paychecks!$B$3+1)))-IF(((YEAR(Paychecks!$A$3)-YEAR($C109))*12+MONTH(Paychecks!$A$3)-MONTH($C109))&lt;0,0,INT((((YEAR(Paychecks!$A$3)-YEAR($C109))*12+MONTH(Paychecks!$A$3)-MONTH($C109))-1)/(($D109="Monthly")+3*($D109="Quarterly")+12*($D109="Yearly")))+1+(MOD(((YEAR(Paychecks!$A$3)-YEAR($C109))*12+MONTH(Paychecks!$A$3)-MONTH($C109)),(($D109="Monthly")+3*($D109="Quarterly")+12*($D109="Yearly")))=0)*(EDATE($C109,((YEAR(Paychecks!$A$3)-YEAR($C109))*12+MONTH(Paychecks!$A$3)-MONTH($C109)))&lt;Paychecks!$A$3)),($C109&gt;=Paychecks!$A$3)*($C109&lt;=Paychecks!$B$3))))</f>
      </c>
      <c r="M109" s="14">
        <f>IF(OR($A109="",$C109=""),0,IF((7*($D109="Weekly")+14*($D109="Every 2 weeks"))&gt;0,MAX(0,-INT(($C109-(Paychecks!$B$4+1))/(7*($D109="Weekly")+14*($D109="Every 2 weeks")))-MAX(0,-INT(($C109-Paychecks!$A$4)/(7*($D109="Weekly")+14*($D109="Every 2 weeks"))))),IF((($D109="Monthly")+3*($D109="Quarterly")+12*($D109="Yearly"))&gt;0,IF(((YEAR((Paychecks!$B$4+1))-YEAR($C109))*12+MONTH((Paychecks!$B$4+1))-MONTH($C109))&lt;0,0,INT((((YEAR((Paychecks!$B$4+1))-YEAR($C109))*12+MONTH((Paychecks!$B$4+1))-MONTH($C109))-1)/(($D109="Monthly")+3*($D109="Quarterly")+12*($D109="Yearly")))+1+(MOD(((YEAR((Paychecks!$B$4+1))-YEAR($C109))*12+MONTH((Paychecks!$B$4+1))-MONTH($C109)),(($D109="Monthly")+3*($D109="Quarterly")+12*($D109="Yearly")))=0)*(EDATE($C109,((YEAR((Paychecks!$B$4+1))-YEAR($C109))*12+MONTH((Paychecks!$B$4+1))-MONTH($C109)))&lt;(Paychecks!$B$4+1)))-IF(((YEAR(Paychecks!$A$4)-YEAR($C109))*12+MONTH(Paychecks!$A$4)-MONTH($C109))&lt;0,0,INT((((YEAR(Paychecks!$A$4)-YEAR($C109))*12+MONTH(Paychecks!$A$4)-MONTH($C109))-1)/(($D109="Monthly")+3*($D109="Quarterly")+12*($D109="Yearly")))+1+(MOD(((YEAR(Paychecks!$A$4)-YEAR($C109))*12+MONTH(Paychecks!$A$4)-MONTH($C109)),(($D109="Monthly")+3*($D109="Quarterly")+12*($D109="Yearly")))=0)*(EDATE($C109,((YEAR(Paychecks!$A$4)-YEAR($C109))*12+MONTH(Paychecks!$A$4)-MONTH($C109)))&lt;Paychecks!$A$4)),($C109&gt;=Paychecks!$A$4)*($C109&lt;=Paychecks!$B$4))))</f>
      </c>
      <c r="N109" s="14">
        <f>IF(OR($A109="",$C109=""),0,IF((7*($D109="Weekly")+14*($D109="Every 2 weeks"))&gt;0,MAX(0,-INT(($C109-(Paychecks!$B$5+1))/(7*($D109="Weekly")+14*($D109="Every 2 weeks")))-MAX(0,-INT(($C109-Paychecks!$A$5)/(7*($D109="Weekly")+14*($D109="Every 2 weeks"))))),IF((($D109="Monthly")+3*($D109="Quarterly")+12*($D109="Yearly"))&gt;0,IF(((YEAR((Paychecks!$B$5+1))-YEAR($C109))*12+MONTH((Paychecks!$B$5+1))-MONTH($C109))&lt;0,0,INT((((YEAR((Paychecks!$B$5+1))-YEAR($C109))*12+MONTH((Paychecks!$B$5+1))-MONTH($C109))-1)/(($D109="Monthly")+3*($D109="Quarterly")+12*($D109="Yearly")))+1+(MOD(((YEAR((Paychecks!$B$5+1))-YEAR($C109))*12+MONTH((Paychecks!$B$5+1))-MONTH($C109)),(($D109="Monthly")+3*($D109="Quarterly")+12*($D109="Yearly")))=0)*(EDATE($C109,((YEAR((Paychecks!$B$5+1))-YEAR($C109))*12+MONTH((Paychecks!$B$5+1))-MONTH($C109)))&lt;(Paychecks!$B$5+1)))-IF(((YEAR(Paychecks!$A$5)-YEAR($C109))*12+MONTH(Paychecks!$A$5)-MONTH($C109))&lt;0,0,INT((((YEAR(Paychecks!$A$5)-YEAR($C109))*12+MONTH(Paychecks!$A$5)-MONTH($C109))-1)/(($D109="Monthly")+3*($D109="Quarterly")+12*($D109="Yearly")))+1+(MOD(((YEAR(Paychecks!$A$5)-YEAR($C109))*12+MONTH(Paychecks!$A$5)-MONTH($C109)),(($D109="Monthly")+3*($D109="Quarterly")+12*($D109="Yearly")))=0)*(EDATE($C109,((YEAR(Paychecks!$A$5)-YEAR($C109))*12+MONTH(Paychecks!$A$5)-MONTH($C109)))&lt;Paychecks!$A$5)),($C109&gt;=Paychecks!$A$5)*($C109&lt;=Paychecks!$B$5))))</f>
      </c>
      <c r="O109" s="14">
        <f>IF(OR($A109="",$C109=""),0,IF((7*($D109="Weekly")+14*($D109="Every 2 weeks"))&gt;0,MAX(0,-INT(($C109-(Paychecks!$B$6+1))/(7*($D109="Weekly")+14*($D109="Every 2 weeks")))-MAX(0,-INT(($C109-Paychecks!$A$6)/(7*($D109="Weekly")+14*($D109="Every 2 weeks"))))),IF((($D109="Monthly")+3*($D109="Quarterly")+12*($D109="Yearly"))&gt;0,IF(((YEAR((Paychecks!$B$6+1))-YEAR($C109))*12+MONTH((Paychecks!$B$6+1))-MONTH($C109))&lt;0,0,INT((((YEAR((Paychecks!$B$6+1))-YEAR($C109))*12+MONTH((Paychecks!$B$6+1))-MONTH($C109))-1)/(($D109="Monthly")+3*($D109="Quarterly")+12*($D109="Yearly")))+1+(MOD(((YEAR((Paychecks!$B$6+1))-YEAR($C109))*12+MONTH((Paychecks!$B$6+1))-MONTH($C109)),(($D109="Monthly")+3*($D109="Quarterly")+12*($D109="Yearly")))=0)*(EDATE($C109,((YEAR((Paychecks!$B$6+1))-YEAR($C109))*12+MONTH((Paychecks!$B$6+1))-MONTH($C109)))&lt;(Paychecks!$B$6+1)))-IF(((YEAR(Paychecks!$A$6)-YEAR($C109))*12+MONTH(Paychecks!$A$6)-MONTH($C109))&lt;0,0,INT((((YEAR(Paychecks!$A$6)-YEAR($C109))*12+MONTH(Paychecks!$A$6)-MONTH($C109))-1)/(($D109="Monthly")+3*($D109="Quarterly")+12*($D109="Yearly")))+1+(MOD(((YEAR(Paychecks!$A$6)-YEAR($C109))*12+MONTH(Paychecks!$A$6)-MONTH($C109)),(($D109="Monthly")+3*($D109="Quarterly")+12*($D109="Yearly")))=0)*(EDATE($C109,((YEAR(Paychecks!$A$6)-YEAR($C109))*12+MONTH(Paychecks!$A$6)-MONTH($C109)))&lt;Paychecks!$A$6)),($C109&gt;=Paychecks!$A$6)*($C109&lt;=Paychecks!$B$6))))</f>
      </c>
      <c r="P109" s="14">
        <f>IF(OR($A109="",$C109=""),0,IF((7*($D109="Weekly")+14*($D109="Every 2 weeks"))&gt;0,MAX(0,-INT(($C109-(Paychecks!$B$7+1))/(7*($D109="Weekly")+14*($D109="Every 2 weeks")))-MAX(0,-INT(($C109-Paychecks!$A$7)/(7*($D109="Weekly")+14*($D109="Every 2 weeks"))))),IF((($D109="Monthly")+3*($D109="Quarterly")+12*($D109="Yearly"))&gt;0,IF(((YEAR((Paychecks!$B$7+1))-YEAR($C109))*12+MONTH((Paychecks!$B$7+1))-MONTH($C109))&lt;0,0,INT((((YEAR((Paychecks!$B$7+1))-YEAR($C109))*12+MONTH((Paychecks!$B$7+1))-MONTH($C109))-1)/(($D109="Monthly")+3*($D109="Quarterly")+12*($D109="Yearly")))+1+(MOD(((YEAR((Paychecks!$B$7+1))-YEAR($C109))*12+MONTH((Paychecks!$B$7+1))-MONTH($C109)),(($D109="Monthly")+3*($D109="Quarterly")+12*($D109="Yearly")))=0)*(EDATE($C109,((YEAR((Paychecks!$B$7+1))-YEAR($C109))*12+MONTH((Paychecks!$B$7+1))-MONTH($C109)))&lt;(Paychecks!$B$7+1)))-IF(((YEAR(Paychecks!$A$7)-YEAR($C109))*12+MONTH(Paychecks!$A$7)-MONTH($C109))&lt;0,0,INT((((YEAR(Paychecks!$A$7)-YEAR($C109))*12+MONTH(Paychecks!$A$7)-MONTH($C109))-1)/(($D109="Monthly")+3*($D109="Quarterly")+12*($D109="Yearly")))+1+(MOD(((YEAR(Paychecks!$A$7)-YEAR($C109))*12+MONTH(Paychecks!$A$7)-MONTH($C109)),(($D109="Monthly")+3*($D109="Quarterly")+12*($D109="Yearly")))=0)*(EDATE($C109,((YEAR(Paychecks!$A$7)-YEAR($C109))*12+MONTH(Paychecks!$A$7)-MONTH($C109)))&lt;Paychecks!$A$7)),($C109&gt;=Paychecks!$A$7)*($C109&lt;=Paychecks!$B$7))))</f>
      </c>
      <c r="Q109" s="14">
        <f>IF(OR($A109="",$C109=""),0,IF((7*($D109="Weekly")+14*($D109="Every 2 weeks"))&gt;0,MAX(0,-INT(($C109-(Paychecks!$B$8+1))/(7*($D109="Weekly")+14*($D109="Every 2 weeks")))-MAX(0,-INT(($C109-Paychecks!$A$8)/(7*($D109="Weekly")+14*($D109="Every 2 weeks"))))),IF((($D109="Monthly")+3*($D109="Quarterly")+12*($D109="Yearly"))&gt;0,IF(((YEAR((Paychecks!$B$8+1))-YEAR($C109))*12+MONTH((Paychecks!$B$8+1))-MONTH($C109))&lt;0,0,INT((((YEAR((Paychecks!$B$8+1))-YEAR($C109))*12+MONTH((Paychecks!$B$8+1))-MONTH($C109))-1)/(($D109="Monthly")+3*($D109="Quarterly")+12*($D109="Yearly")))+1+(MOD(((YEAR((Paychecks!$B$8+1))-YEAR($C109))*12+MONTH((Paychecks!$B$8+1))-MONTH($C109)),(($D109="Monthly")+3*($D109="Quarterly")+12*($D109="Yearly")))=0)*(EDATE($C109,((YEAR((Paychecks!$B$8+1))-YEAR($C109))*12+MONTH((Paychecks!$B$8+1))-MONTH($C109)))&lt;(Paychecks!$B$8+1)))-IF(((YEAR(Paychecks!$A$8)-YEAR($C109))*12+MONTH(Paychecks!$A$8)-MONTH($C109))&lt;0,0,INT((((YEAR(Paychecks!$A$8)-YEAR($C109))*12+MONTH(Paychecks!$A$8)-MONTH($C109))-1)/(($D109="Monthly")+3*($D109="Quarterly")+12*($D109="Yearly")))+1+(MOD(((YEAR(Paychecks!$A$8)-YEAR($C109))*12+MONTH(Paychecks!$A$8)-MONTH($C109)),(($D109="Monthly")+3*($D109="Quarterly")+12*($D109="Yearly")))=0)*(EDATE($C109,((YEAR(Paychecks!$A$8)-YEAR($C109))*12+MONTH(Paychecks!$A$8)-MONTH($C109)))&lt;Paychecks!$A$8)),($C109&gt;=Paychecks!$A$8)*($C109&lt;=Paychecks!$B$8))))</f>
      </c>
      <c r="R109" s="14">
        <f>IF(OR($A109="",$C109=""),0,IF((7*($D109="Weekly")+14*($D109="Every 2 weeks"))&gt;0,MAX(0,-INT(($C109-(Paychecks!$B$9+1))/(7*($D109="Weekly")+14*($D109="Every 2 weeks")))-MAX(0,-INT(($C109-Paychecks!$A$9)/(7*($D109="Weekly")+14*($D109="Every 2 weeks"))))),IF((($D109="Monthly")+3*($D109="Quarterly")+12*($D109="Yearly"))&gt;0,IF(((YEAR((Paychecks!$B$9+1))-YEAR($C109))*12+MONTH((Paychecks!$B$9+1))-MONTH($C109))&lt;0,0,INT((((YEAR((Paychecks!$B$9+1))-YEAR($C109))*12+MONTH((Paychecks!$B$9+1))-MONTH($C109))-1)/(($D109="Monthly")+3*($D109="Quarterly")+12*($D109="Yearly")))+1+(MOD(((YEAR((Paychecks!$B$9+1))-YEAR($C109))*12+MONTH((Paychecks!$B$9+1))-MONTH($C109)),(($D109="Monthly")+3*($D109="Quarterly")+12*($D109="Yearly")))=0)*(EDATE($C109,((YEAR((Paychecks!$B$9+1))-YEAR($C109))*12+MONTH((Paychecks!$B$9+1))-MONTH($C109)))&lt;(Paychecks!$B$9+1)))-IF(((YEAR(Paychecks!$A$9)-YEAR($C109))*12+MONTH(Paychecks!$A$9)-MONTH($C109))&lt;0,0,INT((((YEAR(Paychecks!$A$9)-YEAR($C109))*12+MONTH(Paychecks!$A$9)-MONTH($C109))-1)/(($D109="Monthly")+3*($D109="Quarterly")+12*($D109="Yearly")))+1+(MOD(((YEAR(Paychecks!$A$9)-YEAR($C109))*12+MONTH(Paychecks!$A$9)-MONTH($C109)),(($D109="Monthly")+3*($D109="Quarterly")+12*($D109="Yearly")))=0)*(EDATE($C109,((YEAR(Paychecks!$A$9)-YEAR($C109))*12+MONTH(Paychecks!$A$9)-MONTH($C109)))&lt;Paychecks!$A$9)),($C109&gt;=Paychecks!$A$9)*($C109&lt;=Paychecks!$B$9))))</f>
      </c>
    </row>
    <row r="110" spans="1:18" x14ac:dyDescent="0.25">
      <c r="A110" s="2"/>
      <c r="B110" s="11"/>
      <c r="C110" s="9"/>
      <c r="D110" s="2"/>
      <c r="E110" s="2"/>
      <c r="F110" s="2"/>
      <c r="G110" s="2">
        <f>IF(A110="","",IF(F110="Yes","Paid",IF(C110&lt;TODAY(),"Overdue",IF(C110-TODAY()&lt;=HeadsUp,"Due soon",IF(E110="Yes","Autopay","Upcoming")))))</f>
      </c>
      <c r="H110" s="2">
        <f>IF(OR(A110="",F110="Yes"),"",C110-TODAY())</f>
      </c>
      <c r="I110" s="9">
        <f>IF(OR(A110="",C110=""),"",IF(OR(C110&lt;Paychecks!$A$2,C110&gt;Paychecks!$B$9),"",INDEX(Paychecks!$A$2:$A$9,MATCH(C110,Paychecks!$A$2:$A$9,1))))</f>
      </c>
      <c r="J110" s="2"/>
      <c r="K110" s="14">
        <f>IF(OR($A110="",$C110=""),0,IF((7*($D110="Weekly")+14*($D110="Every 2 weeks"))&gt;0,MAX(0,-INT(($C110-(Paychecks!$B$2+1))/(7*($D110="Weekly")+14*($D110="Every 2 weeks")))-MAX(0,-INT(($C110-Paychecks!$A$2)/(7*($D110="Weekly")+14*($D110="Every 2 weeks"))))),IF((($D110="Monthly")+3*($D110="Quarterly")+12*($D110="Yearly"))&gt;0,IF(((YEAR((Paychecks!$B$2+1))-YEAR($C110))*12+MONTH((Paychecks!$B$2+1))-MONTH($C110))&lt;0,0,INT((((YEAR((Paychecks!$B$2+1))-YEAR($C110))*12+MONTH((Paychecks!$B$2+1))-MONTH($C110))-1)/(($D110="Monthly")+3*($D110="Quarterly")+12*($D110="Yearly")))+1+(MOD(((YEAR((Paychecks!$B$2+1))-YEAR($C110))*12+MONTH((Paychecks!$B$2+1))-MONTH($C110)),(($D110="Monthly")+3*($D110="Quarterly")+12*($D110="Yearly")))=0)*(EDATE($C110,((YEAR((Paychecks!$B$2+1))-YEAR($C110))*12+MONTH((Paychecks!$B$2+1))-MONTH($C110)))&lt;(Paychecks!$B$2+1)))-IF(((YEAR(Paychecks!$A$2)-YEAR($C110))*12+MONTH(Paychecks!$A$2)-MONTH($C110))&lt;0,0,INT((((YEAR(Paychecks!$A$2)-YEAR($C110))*12+MONTH(Paychecks!$A$2)-MONTH($C110))-1)/(($D110="Monthly")+3*($D110="Quarterly")+12*($D110="Yearly")))+1+(MOD(((YEAR(Paychecks!$A$2)-YEAR($C110))*12+MONTH(Paychecks!$A$2)-MONTH($C110)),(($D110="Monthly")+3*($D110="Quarterly")+12*($D110="Yearly")))=0)*(EDATE($C110,((YEAR(Paychecks!$A$2)-YEAR($C110))*12+MONTH(Paychecks!$A$2)-MONTH($C110)))&lt;Paychecks!$A$2)),($C110&gt;=Paychecks!$A$2)*($C110&lt;=Paychecks!$B$2))))</f>
      </c>
      <c r="L110" s="14">
        <f>IF(OR($A110="",$C110=""),0,IF((7*($D110="Weekly")+14*($D110="Every 2 weeks"))&gt;0,MAX(0,-INT(($C110-(Paychecks!$B$3+1))/(7*($D110="Weekly")+14*($D110="Every 2 weeks")))-MAX(0,-INT(($C110-Paychecks!$A$3)/(7*($D110="Weekly")+14*($D110="Every 2 weeks"))))),IF((($D110="Monthly")+3*($D110="Quarterly")+12*($D110="Yearly"))&gt;0,IF(((YEAR((Paychecks!$B$3+1))-YEAR($C110))*12+MONTH((Paychecks!$B$3+1))-MONTH($C110))&lt;0,0,INT((((YEAR((Paychecks!$B$3+1))-YEAR($C110))*12+MONTH((Paychecks!$B$3+1))-MONTH($C110))-1)/(($D110="Monthly")+3*($D110="Quarterly")+12*($D110="Yearly")))+1+(MOD(((YEAR((Paychecks!$B$3+1))-YEAR($C110))*12+MONTH((Paychecks!$B$3+1))-MONTH($C110)),(($D110="Monthly")+3*($D110="Quarterly")+12*($D110="Yearly")))=0)*(EDATE($C110,((YEAR((Paychecks!$B$3+1))-YEAR($C110))*12+MONTH((Paychecks!$B$3+1))-MONTH($C110)))&lt;(Paychecks!$B$3+1)))-IF(((YEAR(Paychecks!$A$3)-YEAR($C110))*12+MONTH(Paychecks!$A$3)-MONTH($C110))&lt;0,0,INT((((YEAR(Paychecks!$A$3)-YEAR($C110))*12+MONTH(Paychecks!$A$3)-MONTH($C110))-1)/(($D110="Monthly")+3*($D110="Quarterly")+12*($D110="Yearly")))+1+(MOD(((YEAR(Paychecks!$A$3)-YEAR($C110))*12+MONTH(Paychecks!$A$3)-MONTH($C110)),(($D110="Monthly")+3*($D110="Quarterly")+12*($D110="Yearly")))=0)*(EDATE($C110,((YEAR(Paychecks!$A$3)-YEAR($C110))*12+MONTH(Paychecks!$A$3)-MONTH($C110)))&lt;Paychecks!$A$3)),($C110&gt;=Paychecks!$A$3)*($C110&lt;=Paychecks!$B$3))))</f>
      </c>
      <c r="M110" s="14">
        <f>IF(OR($A110="",$C110=""),0,IF((7*($D110="Weekly")+14*($D110="Every 2 weeks"))&gt;0,MAX(0,-INT(($C110-(Paychecks!$B$4+1))/(7*($D110="Weekly")+14*($D110="Every 2 weeks")))-MAX(0,-INT(($C110-Paychecks!$A$4)/(7*($D110="Weekly")+14*($D110="Every 2 weeks"))))),IF((($D110="Monthly")+3*($D110="Quarterly")+12*($D110="Yearly"))&gt;0,IF(((YEAR((Paychecks!$B$4+1))-YEAR($C110))*12+MONTH((Paychecks!$B$4+1))-MONTH($C110))&lt;0,0,INT((((YEAR((Paychecks!$B$4+1))-YEAR($C110))*12+MONTH((Paychecks!$B$4+1))-MONTH($C110))-1)/(($D110="Monthly")+3*($D110="Quarterly")+12*($D110="Yearly")))+1+(MOD(((YEAR((Paychecks!$B$4+1))-YEAR($C110))*12+MONTH((Paychecks!$B$4+1))-MONTH($C110)),(($D110="Monthly")+3*($D110="Quarterly")+12*($D110="Yearly")))=0)*(EDATE($C110,((YEAR((Paychecks!$B$4+1))-YEAR($C110))*12+MONTH((Paychecks!$B$4+1))-MONTH($C110)))&lt;(Paychecks!$B$4+1)))-IF(((YEAR(Paychecks!$A$4)-YEAR($C110))*12+MONTH(Paychecks!$A$4)-MONTH($C110))&lt;0,0,INT((((YEAR(Paychecks!$A$4)-YEAR($C110))*12+MONTH(Paychecks!$A$4)-MONTH($C110))-1)/(($D110="Monthly")+3*($D110="Quarterly")+12*($D110="Yearly")))+1+(MOD(((YEAR(Paychecks!$A$4)-YEAR($C110))*12+MONTH(Paychecks!$A$4)-MONTH($C110)),(($D110="Monthly")+3*($D110="Quarterly")+12*($D110="Yearly")))=0)*(EDATE($C110,((YEAR(Paychecks!$A$4)-YEAR($C110))*12+MONTH(Paychecks!$A$4)-MONTH($C110)))&lt;Paychecks!$A$4)),($C110&gt;=Paychecks!$A$4)*($C110&lt;=Paychecks!$B$4))))</f>
      </c>
      <c r="N110" s="14">
        <f>IF(OR($A110="",$C110=""),0,IF((7*($D110="Weekly")+14*($D110="Every 2 weeks"))&gt;0,MAX(0,-INT(($C110-(Paychecks!$B$5+1))/(7*($D110="Weekly")+14*($D110="Every 2 weeks")))-MAX(0,-INT(($C110-Paychecks!$A$5)/(7*($D110="Weekly")+14*($D110="Every 2 weeks"))))),IF((($D110="Monthly")+3*($D110="Quarterly")+12*($D110="Yearly"))&gt;0,IF(((YEAR((Paychecks!$B$5+1))-YEAR($C110))*12+MONTH((Paychecks!$B$5+1))-MONTH($C110))&lt;0,0,INT((((YEAR((Paychecks!$B$5+1))-YEAR($C110))*12+MONTH((Paychecks!$B$5+1))-MONTH($C110))-1)/(($D110="Monthly")+3*($D110="Quarterly")+12*($D110="Yearly")))+1+(MOD(((YEAR((Paychecks!$B$5+1))-YEAR($C110))*12+MONTH((Paychecks!$B$5+1))-MONTH($C110)),(($D110="Monthly")+3*($D110="Quarterly")+12*($D110="Yearly")))=0)*(EDATE($C110,((YEAR((Paychecks!$B$5+1))-YEAR($C110))*12+MONTH((Paychecks!$B$5+1))-MONTH($C110)))&lt;(Paychecks!$B$5+1)))-IF(((YEAR(Paychecks!$A$5)-YEAR($C110))*12+MONTH(Paychecks!$A$5)-MONTH($C110))&lt;0,0,INT((((YEAR(Paychecks!$A$5)-YEAR($C110))*12+MONTH(Paychecks!$A$5)-MONTH($C110))-1)/(($D110="Monthly")+3*($D110="Quarterly")+12*($D110="Yearly")))+1+(MOD(((YEAR(Paychecks!$A$5)-YEAR($C110))*12+MONTH(Paychecks!$A$5)-MONTH($C110)),(($D110="Monthly")+3*($D110="Quarterly")+12*($D110="Yearly")))=0)*(EDATE($C110,((YEAR(Paychecks!$A$5)-YEAR($C110))*12+MONTH(Paychecks!$A$5)-MONTH($C110)))&lt;Paychecks!$A$5)),($C110&gt;=Paychecks!$A$5)*($C110&lt;=Paychecks!$B$5))))</f>
      </c>
      <c r="O110" s="14">
        <f>IF(OR($A110="",$C110=""),0,IF((7*($D110="Weekly")+14*($D110="Every 2 weeks"))&gt;0,MAX(0,-INT(($C110-(Paychecks!$B$6+1))/(7*($D110="Weekly")+14*($D110="Every 2 weeks")))-MAX(0,-INT(($C110-Paychecks!$A$6)/(7*($D110="Weekly")+14*($D110="Every 2 weeks"))))),IF((($D110="Monthly")+3*($D110="Quarterly")+12*($D110="Yearly"))&gt;0,IF(((YEAR((Paychecks!$B$6+1))-YEAR($C110))*12+MONTH((Paychecks!$B$6+1))-MONTH($C110))&lt;0,0,INT((((YEAR((Paychecks!$B$6+1))-YEAR($C110))*12+MONTH((Paychecks!$B$6+1))-MONTH($C110))-1)/(($D110="Monthly")+3*($D110="Quarterly")+12*($D110="Yearly")))+1+(MOD(((YEAR((Paychecks!$B$6+1))-YEAR($C110))*12+MONTH((Paychecks!$B$6+1))-MONTH($C110)),(($D110="Monthly")+3*($D110="Quarterly")+12*($D110="Yearly")))=0)*(EDATE($C110,((YEAR((Paychecks!$B$6+1))-YEAR($C110))*12+MONTH((Paychecks!$B$6+1))-MONTH($C110)))&lt;(Paychecks!$B$6+1)))-IF(((YEAR(Paychecks!$A$6)-YEAR($C110))*12+MONTH(Paychecks!$A$6)-MONTH($C110))&lt;0,0,INT((((YEAR(Paychecks!$A$6)-YEAR($C110))*12+MONTH(Paychecks!$A$6)-MONTH($C110))-1)/(($D110="Monthly")+3*($D110="Quarterly")+12*($D110="Yearly")))+1+(MOD(((YEAR(Paychecks!$A$6)-YEAR($C110))*12+MONTH(Paychecks!$A$6)-MONTH($C110)),(($D110="Monthly")+3*($D110="Quarterly")+12*($D110="Yearly")))=0)*(EDATE($C110,((YEAR(Paychecks!$A$6)-YEAR($C110))*12+MONTH(Paychecks!$A$6)-MONTH($C110)))&lt;Paychecks!$A$6)),($C110&gt;=Paychecks!$A$6)*($C110&lt;=Paychecks!$B$6))))</f>
      </c>
      <c r="P110" s="14">
        <f>IF(OR($A110="",$C110=""),0,IF((7*($D110="Weekly")+14*($D110="Every 2 weeks"))&gt;0,MAX(0,-INT(($C110-(Paychecks!$B$7+1))/(7*($D110="Weekly")+14*($D110="Every 2 weeks")))-MAX(0,-INT(($C110-Paychecks!$A$7)/(7*($D110="Weekly")+14*($D110="Every 2 weeks"))))),IF((($D110="Monthly")+3*($D110="Quarterly")+12*($D110="Yearly"))&gt;0,IF(((YEAR((Paychecks!$B$7+1))-YEAR($C110))*12+MONTH((Paychecks!$B$7+1))-MONTH($C110))&lt;0,0,INT((((YEAR((Paychecks!$B$7+1))-YEAR($C110))*12+MONTH((Paychecks!$B$7+1))-MONTH($C110))-1)/(($D110="Monthly")+3*($D110="Quarterly")+12*($D110="Yearly")))+1+(MOD(((YEAR((Paychecks!$B$7+1))-YEAR($C110))*12+MONTH((Paychecks!$B$7+1))-MONTH($C110)),(($D110="Monthly")+3*($D110="Quarterly")+12*($D110="Yearly")))=0)*(EDATE($C110,((YEAR((Paychecks!$B$7+1))-YEAR($C110))*12+MONTH((Paychecks!$B$7+1))-MONTH($C110)))&lt;(Paychecks!$B$7+1)))-IF(((YEAR(Paychecks!$A$7)-YEAR($C110))*12+MONTH(Paychecks!$A$7)-MONTH($C110))&lt;0,0,INT((((YEAR(Paychecks!$A$7)-YEAR($C110))*12+MONTH(Paychecks!$A$7)-MONTH($C110))-1)/(($D110="Monthly")+3*($D110="Quarterly")+12*($D110="Yearly")))+1+(MOD(((YEAR(Paychecks!$A$7)-YEAR($C110))*12+MONTH(Paychecks!$A$7)-MONTH($C110)),(($D110="Monthly")+3*($D110="Quarterly")+12*($D110="Yearly")))=0)*(EDATE($C110,((YEAR(Paychecks!$A$7)-YEAR($C110))*12+MONTH(Paychecks!$A$7)-MONTH($C110)))&lt;Paychecks!$A$7)),($C110&gt;=Paychecks!$A$7)*($C110&lt;=Paychecks!$B$7))))</f>
      </c>
      <c r="Q110" s="14">
        <f>IF(OR($A110="",$C110=""),0,IF((7*($D110="Weekly")+14*($D110="Every 2 weeks"))&gt;0,MAX(0,-INT(($C110-(Paychecks!$B$8+1))/(7*($D110="Weekly")+14*($D110="Every 2 weeks")))-MAX(0,-INT(($C110-Paychecks!$A$8)/(7*($D110="Weekly")+14*($D110="Every 2 weeks"))))),IF((($D110="Monthly")+3*($D110="Quarterly")+12*($D110="Yearly"))&gt;0,IF(((YEAR((Paychecks!$B$8+1))-YEAR($C110))*12+MONTH((Paychecks!$B$8+1))-MONTH($C110))&lt;0,0,INT((((YEAR((Paychecks!$B$8+1))-YEAR($C110))*12+MONTH((Paychecks!$B$8+1))-MONTH($C110))-1)/(($D110="Monthly")+3*($D110="Quarterly")+12*($D110="Yearly")))+1+(MOD(((YEAR((Paychecks!$B$8+1))-YEAR($C110))*12+MONTH((Paychecks!$B$8+1))-MONTH($C110)),(($D110="Monthly")+3*($D110="Quarterly")+12*($D110="Yearly")))=0)*(EDATE($C110,((YEAR((Paychecks!$B$8+1))-YEAR($C110))*12+MONTH((Paychecks!$B$8+1))-MONTH($C110)))&lt;(Paychecks!$B$8+1)))-IF(((YEAR(Paychecks!$A$8)-YEAR($C110))*12+MONTH(Paychecks!$A$8)-MONTH($C110))&lt;0,0,INT((((YEAR(Paychecks!$A$8)-YEAR($C110))*12+MONTH(Paychecks!$A$8)-MONTH($C110))-1)/(($D110="Monthly")+3*($D110="Quarterly")+12*($D110="Yearly")))+1+(MOD(((YEAR(Paychecks!$A$8)-YEAR($C110))*12+MONTH(Paychecks!$A$8)-MONTH($C110)),(($D110="Monthly")+3*($D110="Quarterly")+12*($D110="Yearly")))=0)*(EDATE($C110,((YEAR(Paychecks!$A$8)-YEAR($C110))*12+MONTH(Paychecks!$A$8)-MONTH($C110)))&lt;Paychecks!$A$8)),($C110&gt;=Paychecks!$A$8)*($C110&lt;=Paychecks!$B$8))))</f>
      </c>
      <c r="R110" s="14">
        <f>IF(OR($A110="",$C110=""),0,IF((7*($D110="Weekly")+14*($D110="Every 2 weeks"))&gt;0,MAX(0,-INT(($C110-(Paychecks!$B$9+1))/(7*($D110="Weekly")+14*($D110="Every 2 weeks")))-MAX(0,-INT(($C110-Paychecks!$A$9)/(7*($D110="Weekly")+14*($D110="Every 2 weeks"))))),IF((($D110="Monthly")+3*($D110="Quarterly")+12*($D110="Yearly"))&gt;0,IF(((YEAR((Paychecks!$B$9+1))-YEAR($C110))*12+MONTH((Paychecks!$B$9+1))-MONTH($C110))&lt;0,0,INT((((YEAR((Paychecks!$B$9+1))-YEAR($C110))*12+MONTH((Paychecks!$B$9+1))-MONTH($C110))-1)/(($D110="Monthly")+3*($D110="Quarterly")+12*($D110="Yearly")))+1+(MOD(((YEAR((Paychecks!$B$9+1))-YEAR($C110))*12+MONTH((Paychecks!$B$9+1))-MONTH($C110)),(($D110="Monthly")+3*($D110="Quarterly")+12*($D110="Yearly")))=0)*(EDATE($C110,((YEAR((Paychecks!$B$9+1))-YEAR($C110))*12+MONTH((Paychecks!$B$9+1))-MONTH($C110)))&lt;(Paychecks!$B$9+1)))-IF(((YEAR(Paychecks!$A$9)-YEAR($C110))*12+MONTH(Paychecks!$A$9)-MONTH($C110))&lt;0,0,INT((((YEAR(Paychecks!$A$9)-YEAR($C110))*12+MONTH(Paychecks!$A$9)-MONTH($C110))-1)/(($D110="Monthly")+3*($D110="Quarterly")+12*($D110="Yearly")))+1+(MOD(((YEAR(Paychecks!$A$9)-YEAR($C110))*12+MONTH(Paychecks!$A$9)-MONTH($C110)),(($D110="Monthly")+3*($D110="Quarterly")+12*($D110="Yearly")))=0)*(EDATE($C110,((YEAR(Paychecks!$A$9)-YEAR($C110))*12+MONTH(Paychecks!$A$9)-MONTH($C110)))&lt;Paychecks!$A$9)),($C110&gt;=Paychecks!$A$9)*($C110&lt;=Paychecks!$B$9))))</f>
      </c>
    </row>
    <row r="111" spans="1:18" x14ac:dyDescent="0.25">
      <c r="A111" s="2"/>
      <c r="B111" s="11"/>
      <c r="C111" s="9"/>
      <c r="D111" s="2"/>
      <c r="E111" s="2"/>
      <c r="F111" s="2"/>
      <c r="G111" s="2">
        <f>IF(A111="","",IF(F111="Yes","Paid",IF(C111&lt;TODAY(),"Overdue",IF(C111-TODAY()&lt;=HeadsUp,"Due soon",IF(E111="Yes","Autopay","Upcoming")))))</f>
      </c>
      <c r="H111" s="2">
        <f>IF(OR(A111="",F111="Yes"),"",C111-TODAY())</f>
      </c>
      <c r="I111" s="9">
        <f>IF(OR(A111="",C111=""),"",IF(OR(C111&lt;Paychecks!$A$2,C111&gt;Paychecks!$B$9),"",INDEX(Paychecks!$A$2:$A$9,MATCH(C111,Paychecks!$A$2:$A$9,1))))</f>
      </c>
      <c r="J111" s="2"/>
      <c r="K111" s="14">
        <f>IF(OR($A111="",$C111=""),0,IF((7*($D111="Weekly")+14*($D111="Every 2 weeks"))&gt;0,MAX(0,-INT(($C111-(Paychecks!$B$2+1))/(7*($D111="Weekly")+14*($D111="Every 2 weeks")))-MAX(0,-INT(($C111-Paychecks!$A$2)/(7*($D111="Weekly")+14*($D111="Every 2 weeks"))))),IF((($D111="Monthly")+3*($D111="Quarterly")+12*($D111="Yearly"))&gt;0,IF(((YEAR((Paychecks!$B$2+1))-YEAR($C111))*12+MONTH((Paychecks!$B$2+1))-MONTH($C111))&lt;0,0,INT((((YEAR((Paychecks!$B$2+1))-YEAR($C111))*12+MONTH((Paychecks!$B$2+1))-MONTH($C111))-1)/(($D111="Monthly")+3*($D111="Quarterly")+12*($D111="Yearly")))+1+(MOD(((YEAR((Paychecks!$B$2+1))-YEAR($C111))*12+MONTH((Paychecks!$B$2+1))-MONTH($C111)),(($D111="Monthly")+3*($D111="Quarterly")+12*($D111="Yearly")))=0)*(EDATE($C111,((YEAR((Paychecks!$B$2+1))-YEAR($C111))*12+MONTH((Paychecks!$B$2+1))-MONTH($C111)))&lt;(Paychecks!$B$2+1)))-IF(((YEAR(Paychecks!$A$2)-YEAR($C111))*12+MONTH(Paychecks!$A$2)-MONTH($C111))&lt;0,0,INT((((YEAR(Paychecks!$A$2)-YEAR($C111))*12+MONTH(Paychecks!$A$2)-MONTH($C111))-1)/(($D111="Monthly")+3*($D111="Quarterly")+12*($D111="Yearly")))+1+(MOD(((YEAR(Paychecks!$A$2)-YEAR($C111))*12+MONTH(Paychecks!$A$2)-MONTH($C111)),(($D111="Monthly")+3*($D111="Quarterly")+12*($D111="Yearly")))=0)*(EDATE($C111,((YEAR(Paychecks!$A$2)-YEAR($C111))*12+MONTH(Paychecks!$A$2)-MONTH($C111)))&lt;Paychecks!$A$2)),($C111&gt;=Paychecks!$A$2)*($C111&lt;=Paychecks!$B$2))))</f>
      </c>
      <c r="L111" s="14">
        <f>IF(OR($A111="",$C111=""),0,IF((7*($D111="Weekly")+14*($D111="Every 2 weeks"))&gt;0,MAX(0,-INT(($C111-(Paychecks!$B$3+1))/(7*($D111="Weekly")+14*($D111="Every 2 weeks")))-MAX(0,-INT(($C111-Paychecks!$A$3)/(7*($D111="Weekly")+14*($D111="Every 2 weeks"))))),IF((($D111="Monthly")+3*($D111="Quarterly")+12*($D111="Yearly"))&gt;0,IF(((YEAR((Paychecks!$B$3+1))-YEAR($C111))*12+MONTH((Paychecks!$B$3+1))-MONTH($C111))&lt;0,0,INT((((YEAR((Paychecks!$B$3+1))-YEAR($C111))*12+MONTH((Paychecks!$B$3+1))-MONTH($C111))-1)/(($D111="Monthly")+3*($D111="Quarterly")+12*($D111="Yearly")))+1+(MOD(((YEAR((Paychecks!$B$3+1))-YEAR($C111))*12+MONTH((Paychecks!$B$3+1))-MONTH($C111)),(($D111="Monthly")+3*($D111="Quarterly")+12*($D111="Yearly")))=0)*(EDATE($C111,((YEAR((Paychecks!$B$3+1))-YEAR($C111))*12+MONTH((Paychecks!$B$3+1))-MONTH($C111)))&lt;(Paychecks!$B$3+1)))-IF(((YEAR(Paychecks!$A$3)-YEAR($C111))*12+MONTH(Paychecks!$A$3)-MONTH($C111))&lt;0,0,INT((((YEAR(Paychecks!$A$3)-YEAR($C111))*12+MONTH(Paychecks!$A$3)-MONTH($C111))-1)/(($D111="Monthly")+3*($D111="Quarterly")+12*($D111="Yearly")))+1+(MOD(((YEAR(Paychecks!$A$3)-YEAR($C111))*12+MONTH(Paychecks!$A$3)-MONTH($C111)),(($D111="Monthly")+3*($D111="Quarterly")+12*($D111="Yearly")))=0)*(EDATE($C111,((YEAR(Paychecks!$A$3)-YEAR($C111))*12+MONTH(Paychecks!$A$3)-MONTH($C111)))&lt;Paychecks!$A$3)),($C111&gt;=Paychecks!$A$3)*($C111&lt;=Paychecks!$B$3))))</f>
      </c>
      <c r="M111" s="14">
        <f>IF(OR($A111="",$C111=""),0,IF((7*($D111="Weekly")+14*($D111="Every 2 weeks"))&gt;0,MAX(0,-INT(($C111-(Paychecks!$B$4+1))/(7*($D111="Weekly")+14*($D111="Every 2 weeks")))-MAX(0,-INT(($C111-Paychecks!$A$4)/(7*($D111="Weekly")+14*($D111="Every 2 weeks"))))),IF((($D111="Monthly")+3*($D111="Quarterly")+12*($D111="Yearly"))&gt;0,IF(((YEAR((Paychecks!$B$4+1))-YEAR($C111))*12+MONTH((Paychecks!$B$4+1))-MONTH($C111))&lt;0,0,INT((((YEAR((Paychecks!$B$4+1))-YEAR($C111))*12+MONTH((Paychecks!$B$4+1))-MONTH($C111))-1)/(($D111="Monthly")+3*($D111="Quarterly")+12*($D111="Yearly")))+1+(MOD(((YEAR((Paychecks!$B$4+1))-YEAR($C111))*12+MONTH((Paychecks!$B$4+1))-MONTH($C111)),(($D111="Monthly")+3*($D111="Quarterly")+12*($D111="Yearly")))=0)*(EDATE($C111,((YEAR((Paychecks!$B$4+1))-YEAR($C111))*12+MONTH((Paychecks!$B$4+1))-MONTH($C111)))&lt;(Paychecks!$B$4+1)))-IF(((YEAR(Paychecks!$A$4)-YEAR($C111))*12+MONTH(Paychecks!$A$4)-MONTH($C111))&lt;0,0,INT((((YEAR(Paychecks!$A$4)-YEAR($C111))*12+MONTH(Paychecks!$A$4)-MONTH($C111))-1)/(($D111="Monthly")+3*($D111="Quarterly")+12*($D111="Yearly")))+1+(MOD(((YEAR(Paychecks!$A$4)-YEAR($C111))*12+MONTH(Paychecks!$A$4)-MONTH($C111)),(($D111="Monthly")+3*($D111="Quarterly")+12*($D111="Yearly")))=0)*(EDATE($C111,((YEAR(Paychecks!$A$4)-YEAR($C111))*12+MONTH(Paychecks!$A$4)-MONTH($C111)))&lt;Paychecks!$A$4)),($C111&gt;=Paychecks!$A$4)*($C111&lt;=Paychecks!$B$4))))</f>
      </c>
      <c r="N111" s="14">
        <f>IF(OR($A111="",$C111=""),0,IF((7*($D111="Weekly")+14*($D111="Every 2 weeks"))&gt;0,MAX(0,-INT(($C111-(Paychecks!$B$5+1))/(7*($D111="Weekly")+14*($D111="Every 2 weeks")))-MAX(0,-INT(($C111-Paychecks!$A$5)/(7*($D111="Weekly")+14*($D111="Every 2 weeks"))))),IF((($D111="Monthly")+3*($D111="Quarterly")+12*($D111="Yearly"))&gt;0,IF(((YEAR((Paychecks!$B$5+1))-YEAR($C111))*12+MONTH((Paychecks!$B$5+1))-MONTH($C111))&lt;0,0,INT((((YEAR((Paychecks!$B$5+1))-YEAR($C111))*12+MONTH((Paychecks!$B$5+1))-MONTH($C111))-1)/(($D111="Monthly")+3*($D111="Quarterly")+12*($D111="Yearly")))+1+(MOD(((YEAR((Paychecks!$B$5+1))-YEAR($C111))*12+MONTH((Paychecks!$B$5+1))-MONTH($C111)),(($D111="Monthly")+3*($D111="Quarterly")+12*($D111="Yearly")))=0)*(EDATE($C111,((YEAR((Paychecks!$B$5+1))-YEAR($C111))*12+MONTH((Paychecks!$B$5+1))-MONTH($C111)))&lt;(Paychecks!$B$5+1)))-IF(((YEAR(Paychecks!$A$5)-YEAR($C111))*12+MONTH(Paychecks!$A$5)-MONTH($C111))&lt;0,0,INT((((YEAR(Paychecks!$A$5)-YEAR($C111))*12+MONTH(Paychecks!$A$5)-MONTH($C111))-1)/(($D111="Monthly")+3*($D111="Quarterly")+12*($D111="Yearly")))+1+(MOD(((YEAR(Paychecks!$A$5)-YEAR($C111))*12+MONTH(Paychecks!$A$5)-MONTH($C111)),(($D111="Monthly")+3*($D111="Quarterly")+12*($D111="Yearly")))=0)*(EDATE($C111,((YEAR(Paychecks!$A$5)-YEAR($C111))*12+MONTH(Paychecks!$A$5)-MONTH($C111)))&lt;Paychecks!$A$5)),($C111&gt;=Paychecks!$A$5)*($C111&lt;=Paychecks!$B$5))))</f>
      </c>
      <c r="O111" s="14">
        <f>IF(OR($A111="",$C111=""),0,IF((7*($D111="Weekly")+14*($D111="Every 2 weeks"))&gt;0,MAX(0,-INT(($C111-(Paychecks!$B$6+1))/(7*($D111="Weekly")+14*($D111="Every 2 weeks")))-MAX(0,-INT(($C111-Paychecks!$A$6)/(7*($D111="Weekly")+14*($D111="Every 2 weeks"))))),IF((($D111="Monthly")+3*($D111="Quarterly")+12*($D111="Yearly"))&gt;0,IF(((YEAR((Paychecks!$B$6+1))-YEAR($C111))*12+MONTH((Paychecks!$B$6+1))-MONTH($C111))&lt;0,0,INT((((YEAR((Paychecks!$B$6+1))-YEAR($C111))*12+MONTH((Paychecks!$B$6+1))-MONTH($C111))-1)/(($D111="Monthly")+3*($D111="Quarterly")+12*($D111="Yearly")))+1+(MOD(((YEAR((Paychecks!$B$6+1))-YEAR($C111))*12+MONTH((Paychecks!$B$6+1))-MONTH($C111)),(($D111="Monthly")+3*($D111="Quarterly")+12*($D111="Yearly")))=0)*(EDATE($C111,((YEAR((Paychecks!$B$6+1))-YEAR($C111))*12+MONTH((Paychecks!$B$6+1))-MONTH($C111)))&lt;(Paychecks!$B$6+1)))-IF(((YEAR(Paychecks!$A$6)-YEAR($C111))*12+MONTH(Paychecks!$A$6)-MONTH($C111))&lt;0,0,INT((((YEAR(Paychecks!$A$6)-YEAR($C111))*12+MONTH(Paychecks!$A$6)-MONTH($C111))-1)/(($D111="Monthly")+3*($D111="Quarterly")+12*($D111="Yearly")))+1+(MOD(((YEAR(Paychecks!$A$6)-YEAR($C111))*12+MONTH(Paychecks!$A$6)-MONTH($C111)),(($D111="Monthly")+3*($D111="Quarterly")+12*($D111="Yearly")))=0)*(EDATE($C111,((YEAR(Paychecks!$A$6)-YEAR($C111))*12+MONTH(Paychecks!$A$6)-MONTH($C111)))&lt;Paychecks!$A$6)),($C111&gt;=Paychecks!$A$6)*($C111&lt;=Paychecks!$B$6))))</f>
      </c>
      <c r="P111" s="14">
        <f>IF(OR($A111="",$C111=""),0,IF((7*($D111="Weekly")+14*($D111="Every 2 weeks"))&gt;0,MAX(0,-INT(($C111-(Paychecks!$B$7+1))/(7*($D111="Weekly")+14*($D111="Every 2 weeks")))-MAX(0,-INT(($C111-Paychecks!$A$7)/(7*($D111="Weekly")+14*($D111="Every 2 weeks"))))),IF((($D111="Monthly")+3*($D111="Quarterly")+12*($D111="Yearly"))&gt;0,IF(((YEAR((Paychecks!$B$7+1))-YEAR($C111))*12+MONTH((Paychecks!$B$7+1))-MONTH($C111))&lt;0,0,INT((((YEAR((Paychecks!$B$7+1))-YEAR($C111))*12+MONTH((Paychecks!$B$7+1))-MONTH($C111))-1)/(($D111="Monthly")+3*($D111="Quarterly")+12*($D111="Yearly")))+1+(MOD(((YEAR((Paychecks!$B$7+1))-YEAR($C111))*12+MONTH((Paychecks!$B$7+1))-MONTH($C111)),(($D111="Monthly")+3*($D111="Quarterly")+12*($D111="Yearly")))=0)*(EDATE($C111,((YEAR((Paychecks!$B$7+1))-YEAR($C111))*12+MONTH((Paychecks!$B$7+1))-MONTH($C111)))&lt;(Paychecks!$B$7+1)))-IF(((YEAR(Paychecks!$A$7)-YEAR($C111))*12+MONTH(Paychecks!$A$7)-MONTH($C111))&lt;0,0,INT((((YEAR(Paychecks!$A$7)-YEAR($C111))*12+MONTH(Paychecks!$A$7)-MONTH($C111))-1)/(($D111="Monthly")+3*($D111="Quarterly")+12*($D111="Yearly")))+1+(MOD(((YEAR(Paychecks!$A$7)-YEAR($C111))*12+MONTH(Paychecks!$A$7)-MONTH($C111)),(($D111="Monthly")+3*($D111="Quarterly")+12*($D111="Yearly")))=0)*(EDATE($C111,((YEAR(Paychecks!$A$7)-YEAR($C111))*12+MONTH(Paychecks!$A$7)-MONTH($C111)))&lt;Paychecks!$A$7)),($C111&gt;=Paychecks!$A$7)*($C111&lt;=Paychecks!$B$7))))</f>
      </c>
      <c r="Q111" s="14">
        <f>IF(OR($A111="",$C111=""),0,IF((7*($D111="Weekly")+14*($D111="Every 2 weeks"))&gt;0,MAX(0,-INT(($C111-(Paychecks!$B$8+1))/(7*($D111="Weekly")+14*($D111="Every 2 weeks")))-MAX(0,-INT(($C111-Paychecks!$A$8)/(7*($D111="Weekly")+14*($D111="Every 2 weeks"))))),IF((($D111="Monthly")+3*($D111="Quarterly")+12*($D111="Yearly"))&gt;0,IF(((YEAR((Paychecks!$B$8+1))-YEAR($C111))*12+MONTH((Paychecks!$B$8+1))-MONTH($C111))&lt;0,0,INT((((YEAR((Paychecks!$B$8+1))-YEAR($C111))*12+MONTH((Paychecks!$B$8+1))-MONTH($C111))-1)/(($D111="Monthly")+3*($D111="Quarterly")+12*($D111="Yearly")))+1+(MOD(((YEAR((Paychecks!$B$8+1))-YEAR($C111))*12+MONTH((Paychecks!$B$8+1))-MONTH($C111)),(($D111="Monthly")+3*($D111="Quarterly")+12*($D111="Yearly")))=0)*(EDATE($C111,((YEAR((Paychecks!$B$8+1))-YEAR($C111))*12+MONTH((Paychecks!$B$8+1))-MONTH($C111)))&lt;(Paychecks!$B$8+1)))-IF(((YEAR(Paychecks!$A$8)-YEAR($C111))*12+MONTH(Paychecks!$A$8)-MONTH($C111))&lt;0,0,INT((((YEAR(Paychecks!$A$8)-YEAR($C111))*12+MONTH(Paychecks!$A$8)-MONTH($C111))-1)/(($D111="Monthly")+3*($D111="Quarterly")+12*($D111="Yearly")))+1+(MOD(((YEAR(Paychecks!$A$8)-YEAR($C111))*12+MONTH(Paychecks!$A$8)-MONTH($C111)),(($D111="Monthly")+3*($D111="Quarterly")+12*($D111="Yearly")))=0)*(EDATE($C111,((YEAR(Paychecks!$A$8)-YEAR($C111))*12+MONTH(Paychecks!$A$8)-MONTH($C111)))&lt;Paychecks!$A$8)),($C111&gt;=Paychecks!$A$8)*($C111&lt;=Paychecks!$B$8))))</f>
      </c>
      <c r="R111" s="14">
        <f>IF(OR($A111="",$C111=""),0,IF((7*($D111="Weekly")+14*($D111="Every 2 weeks"))&gt;0,MAX(0,-INT(($C111-(Paychecks!$B$9+1))/(7*($D111="Weekly")+14*($D111="Every 2 weeks")))-MAX(0,-INT(($C111-Paychecks!$A$9)/(7*($D111="Weekly")+14*($D111="Every 2 weeks"))))),IF((($D111="Monthly")+3*($D111="Quarterly")+12*($D111="Yearly"))&gt;0,IF(((YEAR((Paychecks!$B$9+1))-YEAR($C111))*12+MONTH((Paychecks!$B$9+1))-MONTH($C111))&lt;0,0,INT((((YEAR((Paychecks!$B$9+1))-YEAR($C111))*12+MONTH((Paychecks!$B$9+1))-MONTH($C111))-1)/(($D111="Monthly")+3*($D111="Quarterly")+12*($D111="Yearly")))+1+(MOD(((YEAR((Paychecks!$B$9+1))-YEAR($C111))*12+MONTH((Paychecks!$B$9+1))-MONTH($C111)),(($D111="Monthly")+3*($D111="Quarterly")+12*($D111="Yearly")))=0)*(EDATE($C111,((YEAR((Paychecks!$B$9+1))-YEAR($C111))*12+MONTH((Paychecks!$B$9+1))-MONTH($C111)))&lt;(Paychecks!$B$9+1)))-IF(((YEAR(Paychecks!$A$9)-YEAR($C111))*12+MONTH(Paychecks!$A$9)-MONTH($C111))&lt;0,0,INT((((YEAR(Paychecks!$A$9)-YEAR($C111))*12+MONTH(Paychecks!$A$9)-MONTH($C111))-1)/(($D111="Monthly")+3*($D111="Quarterly")+12*($D111="Yearly")))+1+(MOD(((YEAR(Paychecks!$A$9)-YEAR($C111))*12+MONTH(Paychecks!$A$9)-MONTH($C111)),(($D111="Monthly")+3*($D111="Quarterly")+12*($D111="Yearly")))=0)*(EDATE($C111,((YEAR(Paychecks!$A$9)-YEAR($C111))*12+MONTH(Paychecks!$A$9)-MONTH($C111)))&lt;Paychecks!$A$9)),($C111&gt;=Paychecks!$A$9)*($C111&lt;=Paychecks!$B$9))))</f>
      </c>
    </row>
    <row r="112" spans="1:18" x14ac:dyDescent="0.25">
      <c r="A112" s="2"/>
      <c r="B112" s="11"/>
      <c r="C112" s="9"/>
      <c r="D112" s="2"/>
      <c r="E112" s="2"/>
      <c r="F112" s="2"/>
      <c r="G112" s="2">
        <f>IF(A112="","",IF(F112="Yes","Paid",IF(C112&lt;TODAY(),"Overdue",IF(C112-TODAY()&lt;=HeadsUp,"Due soon",IF(E112="Yes","Autopay","Upcoming")))))</f>
      </c>
      <c r="H112" s="2">
        <f>IF(OR(A112="",F112="Yes"),"",C112-TODAY())</f>
      </c>
      <c r="I112" s="9">
        <f>IF(OR(A112="",C112=""),"",IF(OR(C112&lt;Paychecks!$A$2,C112&gt;Paychecks!$B$9),"",INDEX(Paychecks!$A$2:$A$9,MATCH(C112,Paychecks!$A$2:$A$9,1))))</f>
      </c>
      <c r="J112" s="2"/>
      <c r="K112" s="14">
        <f>IF(OR($A112="",$C112=""),0,IF((7*($D112="Weekly")+14*($D112="Every 2 weeks"))&gt;0,MAX(0,-INT(($C112-(Paychecks!$B$2+1))/(7*($D112="Weekly")+14*($D112="Every 2 weeks")))-MAX(0,-INT(($C112-Paychecks!$A$2)/(7*($D112="Weekly")+14*($D112="Every 2 weeks"))))),IF((($D112="Monthly")+3*($D112="Quarterly")+12*($D112="Yearly"))&gt;0,IF(((YEAR((Paychecks!$B$2+1))-YEAR($C112))*12+MONTH((Paychecks!$B$2+1))-MONTH($C112))&lt;0,0,INT((((YEAR((Paychecks!$B$2+1))-YEAR($C112))*12+MONTH((Paychecks!$B$2+1))-MONTH($C112))-1)/(($D112="Monthly")+3*($D112="Quarterly")+12*($D112="Yearly")))+1+(MOD(((YEAR((Paychecks!$B$2+1))-YEAR($C112))*12+MONTH((Paychecks!$B$2+1))-MONTH($C112)),(($D112="Monthly")+3*($D112="Quarterly")+12*($D112="Yearly")))=0)*(EDATE($C112,((YEAR((Paychecks!$B$2+1))-YEAR($C112))*12+MONTH((Paychecks!$B$2+1))-MONTH($C112)))&lt;(Paychecks!$B$2+1)))-IF(((YEAR(Paychecks!$A$2)-YEAR($C112))*12+MONTH(Paychecks!$A$2)-MONTH($C112))&lt;0,0,INT((((YEAR(Paychecks!$A$2)-YEAR($C112))*12+MONTH(Paychecks!$A$2)-MONTH($C112))-1)/(($D112="Monthly")+3*($D112="Quarterly")+12*($D112="Yearly")))+1+(MOD(((YEAR(Paychecks!$A$2)-YEAR($C112))*12+MONTH(Paychecks!$A$2)-MONTH($C112)),(($D112="Monthly")+3*($D112="Quarterly")+12*($D112="Yearly")))=0)*(EDATE($C112,((YEAR(Paychecks!$A$2)-YEAR($C112))*12+MONTH(Paychecks!$A$2)-MONTH($C112)))&lt;Paychecks!$A$2)),($C112&gt;=Paychecks!$A$2)*($C112&lt;=Paychecks!$B$2))))</f>
      </c>
      <c r="L112" s="14">
        <f>IF(OR($A112="",$C112=""),0,IF((7*($D112="Weekly")+14*($D112="Every 2 weeks"))&gt;0,MAX(0,-INT(($C112-(Paychecks!$B$3+1))/(7*($D112="Weekly")+14*($D112="Every 2 weeks")))-MAX(0,-INT(($C112-Paychecks!$A$3)/(7*($D112="Weekly")+14*($D112="Every 2 weeks"))))),IF((($D112="Monthly")+3*($D112="Quarterly")+12*($D112="Yearly"))&gt;0,IF(((YEAR((Paychecks!$B$3+1))-YEAR($C112))*12+MONTH((Paychecks!$B$3+1))-MONTH($C112))&lt;0,0,INT((((YEAR((Paychecks!$B$3+1))-YEAR($C112))*12+MONTH((Paychecks!$B$3+1))-MONTH($C112))-1)/(($D112="Monthly")+3*($D112="Quarterly")+12*($D112="Yearly")))+1+(MOD(((YEAR((Paychecks!$B$3+1))-YEAR($C112))*12+MONTH((Paychecks!$B$3+1))-MONTH($C112)),(($D112="Monthly")+3*($D112="Quarterly")+12*($D112="Yearly")))=0)*(EDATE($C112,((YEAR((Paychecks!$B$3+1))-YEAR($C112))*12+MONTH((Paychecks!$B$3+1))-MONTH($C112)))&lt;(Paychecks!$B$3+1)))-IF(((YEAR(Paychecks!$A$3)-YEAR($C112))*12+MONTH(Paychecks!$A$3)-MONTH($C112))&lt;0,0,INT((((YEAR(Paychecks!$A$3)-YEAR($C112))*12+MONTH(Paychecks!$A$3)-MONTH($C112))-1)/(($D112="Monthly")+3*($D112="Quarterly")+12*($D112="Yearly")))+1+(MOD(((YEAR(Paychecks!$A$3)-YEAR($C112))*12+MONTH(Paychecks!$A$3)-MONTH($C112)),(($D112="Monthly")+3*($D112="Quarterly")+12*($D112="Yearly")))=0)*(EDATE($C112,((YEAR(Paychecks!$A$3)-YEAR($C112))*12+MONTH(Paychecks!$A$3)-MONTH($C112)))&lt;Paychecks!$A$3)),($C112&gt;=Paychecks!$A$3)*($C112&lt;=Paychecks!$B$3))))</f>
      </c>
      <c r="M112" s="14">
        <f>IF(OR($A112="",$C112=""),0,IF((7*($D112="Weekly")+14*($D112="Every 2 weeks"))&gt;0,MAX(0,-INT(($C112-(Paychecks!$B$4+1))/(7*($D112="Weekly")+14*($D112="Every 2 weeks")))-MAX(0,-INT(($C112-Paychecks!$A$4)/(7*($D112="Weekly")+14*($D112="Every 2 weeks"))))),IF((($D112="Monthly")+3*($D112="Quarterly")+12*($D112="Yearly"))&gt;0,IF(((YEAR((Paychecks!$B$4+1))-YEAR($C112))*12+MONTH((Paychecks!$B$4+1))-MONTH($C112))&lt;0,0,INT((((YEAR((Paychecks!$B$4+1))-YEAR($C112))*12+MONTH((Paychecks!$B$4+1))-MONTH($C112))-1)/(($D112="Monthly")+3*($D112="Quarterly")+12*($D112="Yearly")))+1+(MOD(((YEAR((Paychecks!$B$4+1))-YEAR($C112))*12+MONTH((Paychecks!$B$4+1))-MONTH($C112)),(($D112="Monthly")+3*($D112="Quarterly")+12*($D112="Yearly")))=0)*(EDATE($C112,((YEAR((Paychecks!$B$4+1))-YEAR($C112))*12+MONTH((Paychecks!$B$4+1))-MONTH($C112)))&lt;(Paychecks!$B$4+1)))-IF(((YEAR(Paychecks!$A$4)-YEAR($C112))*12+MONTH(Paychecks!$A$4)-MONTH($C112))&lt;0,0,INT((((YEAR(Paychecks!$A$4)-YEAR($C112))*12+MONTH(Paychecks!$A$4)-MONTH($C112))-1)/(($D112="Monthly")+3*($D112="Quarterly")+12*($D112="Yearly")))+1+(MOD(((YEAR(Paychecks!$A$4)-YEAR($C112))*12+MONTH(Paychecks!$A$4)-MONTH($C112)),(($D112="Monthly")+3*($D112="Quarterly")+12*($D112="Yearly")))=0)*(EDATE($C112,((YEAR(Paychecks!$A$4)-YEAR($C112))*12+MONTH(Paychecks!$A$4)-MONTH($C112)))&lt;Paychecks!$A$4)),($C112&gt;=Paychecks!$A$4)*($C112&lt;=Paychecks!$B$4))))</f>
      </c>
      <c r="N112" s="14">
        <f>IF(OR($A112="",$C112=""),0,IF((7*($D112="Weekly")+14*($D112="Every 2 weeks"))&gt;0,MAX(0,-INT(($C112-(Paychecks!$B$5+1))/(7*($D112="Weekly")+14*($D112="Every 2 weeks")))-MAX(0,-INT(($C112-Paychecks!$A$5)/(7*($D112="Weekly")+14*($D112="Every 2 weeks"))))),IF((($D112="Monthly")+3*($D112="Quarterly")+12*($D112="Yearly"))&gt;0,IF(((YEAR((Paychecks!$B$5+1))-YEAR($C112))*12+MONTH((Paychecks!$B$5+1))-MONTH($C112))&lt;0,0,INT((((YEAR((Paychecks!$B$5+1))-YEAR($C112))*12+MONTH((Paychecks!$B$5+1))-MONTH($C112))-1)/(($D112="Monthly")+3*($D112="Quarterly")+12*($D112="Yearly")))+1+(MOD(((YEAR((Paychecks!$B$5+1))-YEAR($C112))*12+MONTH((Paychecks!$B$5+1))-MONTH($C112)),(($D112="Monthly")+3*($D112="Quarterly")+12*($D112="Yearly")))=0)*(EDATE($C112,((YEAR((Paychecks!$B$5+1))-YEAR($C112))*12+MONTH((Paychecks!$B$5+1))-MONTH($C112)))&lt;(Paychecks!$B$5+1)))-IF(((YEAR(Paychecks!$A$5)-YEAR($C112))*12+MONTH(Paychecks!$A$5)-MONTH($C112))&lt;0,0,INT((((YEAR(Paychecks!$A$5)-YEAR($C112))*12+MONTH(Paychecks!$A$5)-MONTH($C112))-1)/(($D112="Monthly")+3*($D112="Quarterly")+12*($D112="Yearly")))+1+(MOD(((YEAR(Paychecks!$A$5)-YEAR($C112))*12+MONTH(Paychecks!$A$5)-MONTH($C112)),(($D112="Monthly")+3*($D112="Quarterly")+12*($D112="Yearly")))=0)*(EDATE($C112,((YEAR(Paychecks!$A$5)-YEAR($C112))*12+MONTH(Paychecks!$A$5)-MONTH($C112)))&lt;Paychecks!$A$5)),($C112&gt;=Paychecks!$A$5)*($C112&lt;=Paychecks!$B$5))))</f>
      </c>
      <c r="O112" s="14">
        <f>IF(OR($A112="",$C112=""),0,IF((7*($D112="Weekly")+14*($D112="Every 2 weeks"))&gt;0,MAX(0,-INT(($C112-(Paychecks!$B$6+1))/(7*($D112="Weekly")+14*($D112="Every 2 weeks")))-MAX(0,-INT(($C112-Paychecks!$A$6)/(7*($D112="Weekly")+14*($D112="Every 2 weeks"))))),IF((($D112="Monthly")+3*($D112="Quarterly")+12*($D112="Yearly"))&gt;0,IF(((YEAR((Paychecks!$B$6+1))-YEAR($C112))*12+MONTH((Paychecks!$B$6+1))-MONTH($C112))&lt;0,0,INT((((YEAR((Paychecks!$B$6+1))-YEAR($C112))*12+MONTH((Paychecks!$B$6+1))-MONTH($C112))-1)/(($D112="Monthly")+3*($D112="Quarterly")+12*($D112="Yearly")))+1+(MOD(((YEAR((Paychecks!$B$6+1))-YEAR($C112))*12+MONTH((Paychecks!$B$6+1))-MONTH($C112)),(($D112="Monthly")+3*($D112="Quarterly")+12*($D112="Yearly")))=0)*(EDATE($C112,((YEAR((Paychecks!$B$6+1))-YEAR($C112))*12+MONTH((Paychecks!$B$6+1))-MONTH($C112)))&lt;(Paychecks!$B$6+1)))-IF(((YEAR(Paychecks!$A$6)-YEAR($C112))*12+MONTH(Paychecks!$A$6)-MONTH($C112))&lt;0,0,INT((((YEAR(Paychecks!$A$6)-YEAR($C112))*12+MONTH(Paychecks!$A$6)-MONTH($C112))-1)/(($D112="Monthly")+3*($D112="Quarterly")+12*($D112="Yearly")))+1+(MOD(((YEAR(Paychecks!$A$6)-YEAR($C112))*12+MONTH(Paychecks!$A$6)-MONTH($C112)),(($D112="Monthly")+3*($D112="Quarterly")+12*($D112="Yearly")))=0)*(EDATE($C112,((YEAR(Paychecks!$A$6)-YEAR($C112))*12+MONTH(Paychecks!$A$6)-MONTH($C112)))&lt;Paychecks!$A$6)),($C112&gt;=Paychecks!$A$6)*($C112&lt;=Paychecks!$B$6))))</f>
      </c>
      <c r="P112" s="14">
        <f>IF(OR($A112="",$C112=""),0,IF((7*($D112="Weekly")+14*($D112="Every 2 weeks"))&gt;0,MAX(0,-INT(($C112-(Paychecks!$B$7+1))/(7*($D112="Weekly")+14*($D112="Every 2 weeks")))-MAX(0,-INT(($C112-Paychecks!$A$7)/(7*($D112="Weekly")+14*($D112="Every 2 weeks"))))),IF((($D112="Monthly")+3*($D112="Quarterly")+12*($D112="Yearly"))&gt;0,IF(((YEAR((Paychecks!$B$7+1))-YEAR($C112))*12+MONTH((Paychecks!$B$7+1))-MONTH($C112))&lt;0,0,INT((((YEAR((Paychecks!$B$7+1))-YEAR($C112))*12+MONTH((Paychecks!$B$7+1))-MONTH($C112))-1)/(($D112="Monthly")+3*($D112="Quarterly")+12*($D112="Yearly")))+1+(MOD(((YEAR((Paychecks!$B$7+1))-YEAR($C112))*12+MONTH((Paychecks!$B$7+1))-MONTH($C112)),(($D112="Monthly")+3*($D112="Quarterly")+12*($D112="Yearly")))=0)*(EDATE($C112,((YEAR((Paychecks!$B$7+1))-YEAR($C112))*12+MONTH((Paychecks!$B$7+1))-MONTH($C112)))&lt;(Paychecks!$B$7+1)))-IF(((YEAR(Paychecks!$A$7)-YEAR($C112))*12+MONTH(Paychecks!$A$7)-MONTH($C112))&lt;0,0,INT((((YEAR(Paychecks!$A$7)-YEAR($C112))*12+MONTH(Paychecks!$A$7)-MONTH($C112))-1)/(($D112="Monthly")+3*($D112="Quarterly")+12*($D112="Yearly")))+1+(MOD(((YEAR(Paychecks!$A$7)-YEAR($C112))*12+MONTH(Paychecks!$A$7)-MONTH($C112)),(($D112="Monthly")+3*($D112="Quarterly")+12*($D112="Yearly")))=0)*(EDATE($C112,((YEAR(Paychecks!$A$7)-YEAR($C112))*12+MONTH(Paychecks!$A$7)-MONTH($C112)))&lt;Paychecks!$A$7)),($C112&gt;=Paychecks!$A$7)*($C112&lt;=Paychecks!$B$7))))</f>
      </c>
      <c r="Q112" s="14">
        <f>IF(OR($A112="",$C112=""),0,IF((7*($D112="Weekly")+14*($D112="Every 2 weeks"))&gt;0,MAX(0,-INT(($C112-(Paychecks!$B$8+1))/(7*($D112="Weekly")+14*($D112="Every 2 weeks")))-MAX(0,-INT(($C112-Paychecks!$A$8)/(7*($D112="Weekly")+14*($D112="Every 2 weeks"))))),IF((($D112="Monthly")+3*($D112="Quarterly")+12*($D112="Yearly"))&gt;0,IF(((YEAR((Paychecks!$B$8+1))-YEAR($C112))*12+MONTH((Paychecks!$B$8+1))-MONTH($C112))&lt;0,0,INT((((YEAR((Paychecks!$B$8+1))-YEAR($C112))*12+MONTH((Paychecks!$B$8+1))-MONTH($C112))-1)/(($D112="Monthly")+3*($D112="Quarterly")+12*($D112="Yearly")))+1+(MOD(((YEAR((Paychecks!$B$8+1))-YEAR($C112))*12+MONTH((Paychecks!$B$8+1))-MONTH($C112)),(($D112="Monthly")+3*($D112="Quarterly")+12*($D112="Yearly")))=0)*(EDATE($C112,((YEAR((Paychecks!$B$8+1))-YEAR($C112))*12+MONTH((Paychecks!$B$8+1))-MONTH($C112)))&lt;(Paychecks!$B$8+1)))-IF(((YEAR(Paychecks!$A$8)-YEAR($C112))*12+MONTH(Paychecks!$A$8)-MONTH($C112))&lt;0,0,INT((((YEAR(Paychecks!$A$8)-YEAR($C112))*12+MONTH(Paychecks!$A$8)-MONTH($C112))-1)/(($D112="Monthly")+3*($D112="Quarterly")+12*($D112="Yearly")))+1+(MOD(((YEAR(Paychecks!$A$8)-YEAR($C112))*12+MONTH(Paychecks!$A$8)-MONTH($C112)),(($D112="Monthly")+3*($D112="Quarterly")+12*($D112="Yearly")))=0)*(EDATE($C112,((YEAR(Paychecks!$A$8)-YEAR($C112))*12+MONTH(Paychecks!$A$8)-MONTH($C112)))&lt;Paychecks!$A$8)),($C112&gt;=Paychecks!$A$8)*($C112&lt;=Paychecks!$B$8))))</f>
      </c>
      <c r="R112" s="14">
        <f>IF(OR($A112="",$C112=""),0,IF((7*($D112="Weekly")+14*($D112="Every 2 weeks"))&gt;0,MAX(0,-INT(($C112-(Paychecks!$B$9+1))/(7*($D112="Weekly")+14*($D112="Every 2 weeks")))-MAX(0,-INT(($C112-Paychecks!$A$9)/(7*($D112="Weekly")+14*($D112="Every 2 weeks"))))),IF((($D112="Monthly")+3*($D112="Quarterly")+12*($D112="Yearly"))&gt;0,IF(((YEAR((Paychecks!$B$9+1))-YEAR($C112))*12+MONTH((Paychecks!$B$9+1))-MONTH($C112))&lt;0,0,INT((((YEAR((Paychecks!$B$9+1))-YEAR($C112))*12+MONTH((Paychecks!$B$9+1))-MONTH($C112))-1)/(($D112="Monthly")+3*($D112="Quarterly")+12*($D112="Yearly")))+1+(MOD(((YEAR((Paychecks!$B$9+1))-YEAR($C112))*12+MONTH((Paychecks!$B$9+1))-MONTH($C112)),(($D112="Monthly")+3*($D112="Quarterly")+12*($D112="Yearly")))=0)*(EDATE($C112,((YEAR((Paychecks!$B$9+1))-YEAR($C112))*12+MONTH((Paychecks!$B$9+1))-MONTH($C112)))&lt;(Paychecks!$B$9+1)))-IF(((YEAR(Paychecks!$A$9)-YEAR($C112))*12+MONTH(Paychecks!$A$9)-MONTH($C112))&lt;0,0,INT((((YEAR(Paychecks!$A$9)-YEAR($C112))*12+MONTH(Paychecks!$A$9)-MONTH($C112))-1)/(($D112="Monthly")+3*($D112="Quarterly")+12*($D112="Yearly")))+1+(MOD(((YEAR(Paychecks!$A$9)-YEAR($C112))*12+MONTH(Paychecks!$A$9)-MONTH($C112)),(($D112="Monthly")+3*($D112="Quarterly")+12*($D112="Yearly")))=0)*(EDATE($C112,((YEAR(Paychecks!$A$9)-YEAR($C112))*12+MONTH(Paychecks!$A$9)-MONTH($C112)))&lt;Paychecks!$A$9)),($C112&gt;=Paychecks!$A$9)*($C112&lt;=Paychecks!$B$9))))</f>
      </c>
    </row>
    <row r="113" spans="1:18" x14ac:dyDescent="0.25">
      <c r="A113" s="2"/>
      <c r="B113" s="11"/>
      <c r="C113" s="9"/>
      <c r="D113" s="2"/>
      <c r="E113" s="2"/>
      <c r="F113" s="2"/>
      <c r="G113" s="2">
        <f>IF(A113="","",IF(F113="Yes","Paid",IF(C113&lt;TODAY(),"Overdue",IF(C113-TODAY()&lt;=HeadsUp,"Due soon",IF(E113="Yes","Autopay","Upcoming")))))</f>
      </c>
      <c r="H113" s="2">
        <f>IF(OR(A113="",F113="Yes"),"",C113-TODAY())</f>
      </c>
      <c r="I113" s="9">
        <f>IF(OR(A113="",C113=""),"",IF(OR(C113&lt;Paychecks!$A$2,C113&gt;Paychecks!$B$9),"",INDEX(Paychecks!$A$2:$A$9,MATCH(C113,Paychecks!$A$2:$A$9,1))))</f>
      </c>
      <c r="J113" s="2"/>
      <c r="K113" s="14">
        <f>IF(OR($A113="",$C113=""),0,IF((7*($D113="Weekly")+14*($D113="Every 2 weeks"))&gt;0,MAX(0,-INT(($C113-(Paychecks!$B$2+1))/(7*($D113="Weekly")+14*($D113="Every 2 weeks")))-MAX(0,-INT(($C113-Paychecks!$A$2)/(7*($D113="Weekly")+14*($D113="Every 2 weeks"))))),IF((($D113="Monthly")+3*($D113="Quarterly")+12*($D113="Yearly"))&gt;0,IF(((YEAR((Paychecks!$B$2+1))-YEAR($C113))*12+MONTH((Paychecks!$B$2+1))-MONTH($C113))&lt;0,0,INT((((YEAR((Paychecks!$B$2+1))-YEAR($C113))*12+MONTH((Paychecks!$B$2+1))-MONTH($C113))-1)/(($D113="Monthly")+3*($D113="Quarterly")+12*($D113="Yearly")))+1+(MOD(((YEAR((Paychecks!$B$2+1))-YEAR($C113))*12+MONTH((Paychecks!$B$2+1))-MONTH($C113)),(($D113="Monthly")+3*($D113="Quarterly")+12*($D113="Yearly")))=0)*(EDATE($C113,((YEAR((Paychecks!$B$2+1))-YEAR($C113))*12+MONTH((Paychecks!$B$2+1))-MONTH($C113)))&lt;(Paychecks!$B$2+1)))-IF(((YEAR(Paychecks!$A$2)-YEAR($C113))*12+MONTH(Paychecks!$A$2)-MONTH($C113))&lt;0,0,INT((((YEAR(Paychecks!$A$2)-YEAR($C113))*12+MONTH(Paychecks!$A$2)-MONTH($C113))-1)/(($D113="Monthly")+3*($D113="Quarterly")+12*($D113="Yearly")))+1+(MOD(((YEAR(Paychecks!$A$2)-YEAR($C113))*12+MONTH(Paychecks!$A$2)-MONTH($C113)),(($D113="Monthly")+3*($D113="Quarterly")+12*($D113="Yearly")))=0)*(EDATE($C113,((YEAR(Paychecks!$A$2)-YEAR($C113))*12+MONTH(Paychecks!$A$2)-MONTH($C113)))&lt;Paychecks!$A$2)),($C113&gt;=Paychecks!$A$2)*($C113&lt;=Paychecks!$B$2))))</f>
      </c>
      <c r="L113" s="14">
        <f>IF(OR($A113="",$C113=""),0,IF((7*($D113="Weekly")+14*($D113="Every 2 weeks"))&gt;0,MAX(0,-INT(($C113-(Paychecks!$B$3+1))/(7*($D113="Weekly")+14*($D113="Every 2 weeks")))-MAX(0,-INT(($C113-Paychecks!$A$3)/(7*($D113="Weekly")+14*($D113="Every 2 weeks"))))),IF((($D113="Monthly")+3*($D113="Quarterly")+12*($D113="Yearly"))&gt;0,IF(((YEAR((Paychecks!$B$3+1))-YEAR($C113))*12+MONTH((Paychecks!$B$3+1))-MONTH($C113))&lt;0,0,INT((((YEAR((Paychecks!$B$3+1))-YEAR($C113))*12+MONTH((Paychecks!$B$3+1))-MONTH($C113))-1)/(($D113="Monthly")+3*($D113="Quarterly")+12*($D113="Yearly")))+1+(MOD(((YEAR((Paychecks!$B$3+1))-YEAR($C113))*12+MONTH((Paychecks!$B$3+1))-MONTH($C113)),(($D113="Monthly")+3*($D113="Quarterly")+12*($D113="Yearly")))=0)*(EDATE($C113,((YEAR((Paychecks!$B$3+1))-YEAR($C113))*12+MONTH((Paychecks!$B$3+1))-MONTH($C113)))&lt;(Paychecks!$B$3+1)))-IF(((YEAR(Paychecks!$A$3)-YEAR($C113))*12+MONTH(Paychecks!$A$3)-MONTH($C113))&lt;0,0,INT((((YEAR(Paychecks!$A$3)-YEAR($C113))*12+MONTH(Paychecks!$A$3)-MONTH($C113))-1)/(($D113="Monthly")+3*($D113="Quarterly")+12*($D113="Yearly")))+1+(MOD(((YEAR(Paychecks!$A$3)-YEAR($C113))*12+MONTH(Paychecks!$A$3)-MONTH($C113)),(($D113="Monthly")+3*($D113="Quarterly")+12*($D113="Yearly")))=0)*(EDATE($C113,((YEAR(Paychecks!$A$3)-YEAR($C113))*12+MONTH(Paychecks!$A$3)-MONTH($C113)))&lt;Paychecks!$A$3)),($C113&gt;=Paychecks!$A$3)*($C113&lt;=Paychecks!$B$3))))</f>
      </c>
      <c r="M113" s="14">
        <f>IF(OR($A113="",$C113=""),0,IF((7*($D113="Weekly")+14*($D113="Every 2 weeks"))&gt;0,MAX(0,-INT(($C113-(Paychecks!$B$4+1))/(7*($D113="Weekly")+14*($D113="Every 2 weeks")))-MAX(0,-INT(($C113-Paychecks!$A$4)/(7*($D113="Weekly")+14*($D113="Every 2 weeks"))))),IF((($D113="Monthly")+3*($D113="Quarterly")+12*($D113="Yearly"))&gt;0,IF(((YEAR((Paychecks!$B$4+1))-YEAR($C113))*12+MONTH((Paychecks!$B$4+1))-MONTH($C113))&lt;0,0,INT((((YEAR((Paychecks!$B$4+1))-YEAR($C113))*12+MONTH((Paychecks!$B$4+1))-MONTH($C113))-1)/(($D113="Monthly")+3*($D113="Quarterly")+12*($D113="Yearly")))+1+(MOD(((YEAR((Paychecks!$B$4+1))-YEAR($C113))*12+MONTH((Paychecks!$B$4+1))-MONTH($C113)),(($D113="Monthly")+3*($D113="Quarterly")+12*($D113="Yearly")))=0)*(EDATE($C113,((YEAR((Paychecks!$B$4+1))-YEAR($C113))*12+MONTH((Paychecks!$B$4+1))-MONTH($C113)))&lt;(Paychecks!$B$4+1)))-IF(((YEAR(Paychecks!$A$4)-YEAR($C113))*12+MONTH(Paychecks!$A$4)-MONTH($C113))&lt;0,0,INT((((YEAR(Paychecks!$A$4)-YEAR($C113))*12+MONTH(Paychecks!$A$4)-MONTH($C113))-1)/(($D113="Monthly")+3*($D113="Quarterly")+12*($D113="Yearly")))+1+(MOD(((YEAR(Paychecks!$A$4)-YEAR($C113))*12+MONTH(Paychecks!$A$4)-MONTH($C113)),(($D113="Monthly")+3*($D113="Quarterly")+12*($D113="Yearly")))=0)*(EDATE($C113,((YEAR(Paychecks!$A$4)-YEAR($C113))*12+MONTH(Paychecks!$A$4)-MONTH($C113)))&lt;Paychecks!$A$4)),($C113&gt;=Paychecks!$A$4)*($C113&lt;=Paychecks!$B$4))))</f>
      </c>
      <c r="N113" s="14">
        <f>IF(OR($A113="",$C113=""),0,IF((7*($D113="Weekly")+14*($D113="Every 2 weeks"))&gt;0,MAX(0,-INT(($C113-(Paychecks!$B$5+1))/(7*($D113="Weekly")+14*($D113="Every 2 weeks")))-MAX(0,-INT(($C113-Paychecks!$A$5)/(7*($D113="Weekly")+14*($D113="Every 2 weeks"))))),IF((($D113="Monthly")+3*($D113="Quarterly")+12*($D113="Yearly"))&gt;0,IF(((YEAR((Paychecks!$B$5+1))-YEAR($C113))*12+MONTH((Paychecks!$B$5+1))-MONTH($C113))&lt;0,0,INT((((YEAR((Paychecks!$B$5+1))-YEAR($C113))*12+MONTH((Paychecks!$B$5+1))-MONTH($C113))-1)/(($D113="Monthly")+3*($D113="Quarterly")+12*($D113="Yearly")))+1+(MOD(((YEAR((Paychecks!$B$5+1))-YEAR($C113))*12+MONTH((Paychecks!$B$5+1))-MONTH($C113)),(($D113="Monthly")+3*($D113="Quarterly")+12*($D113="Yearly")))=0)*(EDATE($C113,((YEAR((Paychecks!$B$5+1))-YEAR($C113))*12+MONTH((Paychecks!$B$5+1))-MONTH($C113)))&lt;(Paychecks!$B$5+1)))-IF(((YEAR(Paychecks!$A$5)-YEAR($C113))*12+MONTH(Paychecks!$A$5)-MONTH($C113))&lt;0,0,INT((((YEAR(Paychecks!$A$5)-YEAR($C113))*12+MONTH(Paychecks!$A$5)-MONTH($C113))-1)/(($D113="Monthly")+3*($D113="Quarterly")+12*($D113="Yearly")))+1+(MOD(((YEAR(Paychecks!$A$5)-YEAR($C113))*12+MONTH(Paychecks!$A$5)-MONTH($C113)),(($D113="Monthly")+3*($D113="Quarterly")+12*($D113="Yearly")))=0)*(EDATE($C113,((YEAR(Paychecks!$A$5)-YEAR($C113))*12+MONTH(Paychecks!$A$5)-MONTH($C113)))&lt;Paychecks!$A$5)),($C113&gt;=Paychecks!$A$5)*($C113&lt;=Paychecks!$B$5))))</f>
      </c>
      <c r="O113" s="14">
        <f>IF(OR($A113="",$C113=""),0,IF((7*($D113="Weekly")+14*($D113="Every 2 weeks"))&gt;0,MAX(0,-INT(($C113-(Paychecks!$B$6+1))/(7*($D113="Weekly")+14*($D113="Every 2 weeks")))-MAX(0,-INT(($C113-Paychecks!$A$6)/(7*($D113="Weekly")+14*($D113="Every 2 weeks"))))),IF((($D113="Monthly")+3*($D113="Quarterly")+12*($D113="Yearly"))&gt;0,IF(((YEAR((Paychecks!$B$6+1))-YEAR($C113))*12+MONTH((Paychecks!$B$6+1))-MONTH($C113))&lt;0,0,INT((((YEAR((Paychecks!$B$6+1))-YEAR($C113))*12+MONTH((Paychecks!$B$6+1))-MONTH($C113))-1)/(($D113="Monthly")+3*($D113="Quarterly")+12*($D113="Yearly")))+1+(MOD(((YEAR((Paychecks!$B$6+1))-YEAR($C113))*12+MONTH((Paychecks!$B$6+1))-MONTH($C113)),(($D113="Monthly")+3*($D113="Quarterly")+12*($D113="Yearly")))=0)*(EDATE($C113,((YEAR((Paychecks!$B$6+1))-YEAR($C113))*12+MONTH((Paychecks!$B$6+1))-MONTH($C113)))&lt;(Paychecks!$B$6+1)))-IF(((YEAR(Paychecks!$A$6)-YEAR($C113))*12+MONTH(Paychecks!$A$6)-MONTH($C113))&lt;0,0,INT((((YEAR(Paychecks!$A$6)-YEAR($C113))*12+MONTH(Paychecks!$A$6)-MONTH($C113))-1)/(($D113="Monthly")+3*($D113="Quarterly")+12*($D113="Yearly")))+1+(MOD(((YEAR(Paychecks!$A$6)-YEAR($C113))*12+MONTH(Paychecks!$A$6)-MONTH($C113)),(($D113="Monthly")+3*($D113="Quarterly")+12*($D113="Yearly")))=0)*(EDATE($C113,((YEAR(Paychecks!$A$6)-YEAR($C113))*12+MONTH(Paychecks!$A$6)-MONTH($C113)))&lt;Paychecks!$A$6)),($C113&gt;=Paychecks!$A$6)*($C113&lt;=Paychecks!$B$6))))</f>
      </c>
      <c r="P113" s="14">
        <f>IF(OR($A113="",$C113=""),0,IF((7*($D113="Weekly")+14*($D113="Every 2 weeks"))&gt;0,MAX(0,-INT(($C113-(Paychecks!$B$7+1))/(7*($D113="Weekly")+14*($D113="Every 2 weeks")))-MAX(0,-INT(($C113-Paychecks!$A$7)/(7*($D113="Weekly")+14*($D113="Every 2 weeks"))))),IF((($D113="Monthly")+3*($D113="Quarterly")+12*($D113="Yearly"))&gt;0,IF(((YEAR((Paychecks!$B$7+1))-YEAR($C113))*12+MONTH((Paychecks!$B$7+1))-MONTH($C113))&lt;0,0,INT((((YEAR((Paychecks!$B$7+1))-YEAR($C113))*12+MONTH((Paychecks!$B$7+1))-MONTH($C113))-1)/(($D113="Monthly")+3*($D113="Quarterly")+12*($D113="Yearly")))+1+(MOD(((YEAR((Paychecks!$B$7+1))-YEAR($C113))*12+MONTH((Paychecks!$B$7+1))-MONTH($C113)),(($D113="Monthly")+3*($D113="Quarterly")+12*($D113="Yearly")))=0)*(EDATE($C113,((YEAR((Paychecks!$B$7+1))-YEAR($C113))*12+MONTH((Paychecks!$B$7+1))-MONTH($C113)))&lt;(Paychecks!$B$7+1)))-IF(((YEAR(Paychecks!$A$7)-YEAR($C113))*12+MONTH(Paychecks!$A$7)-MONTH($C113))&lt;0,0,INT((((YEAR(Paychecks!$A$7)-YEAR($C113))*12+MONTH(Paychecks!$A$7)-MONTH($C113))-1)/(($D113="Monthly")+3*($D113="Quarterly")+12*($D113="Yearly")))+1+(MOD(((YEAR(Paychecks!$A$7)-YEAR($C113))*12+MONTH(Paychecks!$A$7)-MONTH($C113)),(($D113="Monthly")+3*($D113="Quarterly")+12*($D113="Yearly")))=0)*(EDATE($C113,((YEAR(Paychecks!$A$7)-YEAR($C113))*12+MONTH(Paychecks!$A$7)-MONTH($C113)))&lt;Paychecks!$A$7)),($C113&gt;=Paychecks!$A$7)*($C113&lt;=Paychecks!$B$7))))</f>
      </c>
      <c r="Q113" s="14">
        <f>IF(OR($A113="",$C113=""),0,IF((7*($D113="Weekly")+14*($D113="Every 2 weeks"))&gt;0,MAX(0,-INT(($C113-(Paychecks!$B$8+1))/(7*($D113="Weekly")+14*($D113="Every 2 weeks")))-MAX(0,-INT(($C113-Paychecks!$A$8)/(7*($D113="Weekly")+14*($D113="Every 2 weeks"))))),IF((($D113="Monthly")+3*($D113="Quarterly")+12*($D113="Yearly"))&gt;0,IF(((YEAR((Paychecks!$B$8+1))-YEAR($C113))*12+MONTH((Paychecks!$B$8+1))-MONTH($C113))&lt;0,0,INT((((YEAR((Paychecks!$B$8+1))-YEAR($C113))*12+MONTH((Paychecks!$B$8+1))-MONTH($C113))-1)/(($D113="Monthly")+3*($D113="Quarterly")+12*($D113="Yearly")))+1+(MOD(((YEAR((Paychecks!$B$8+1))-YEAR($C113))*12+MONTH((Paychecks!$B$8+1))-MONTH($C113)),(($D113="Monthly")+3*($D113="Quarterly")+12*($D113="Yearly")))=0)*(EDATE($C113,((YEAR((Paychecks!$B$8+1))-YEAR($C113))*12+MONTH((Paychecks!$B$8+1))-MONTH($C113)))&lt;(Paychecks!$B$8+1)))-IF(((YEAR(Paychecks!$A$8)-YEAR($C113))*12+MONTH(Paychecks!$A$8)-MONTH($C113))&lt;0,0,INT((((YEAR(Paychecks!$A$8)-YEAR($C113))*12+MONTH(Paychecks!$A$8)-MONTH($C113))-1)/(($D113="Monthly")+3*($D113="Quarterly")+12*($D113="Yearly")))+1+(MOD(((YEAR(Paychecks!$A$8)-YEAR($C113))*12+MONTH(Paychecks!$A$8)-MONTH($C113)),(($D113="Monthly")+3*($D113="Quarterly")+12*($D113="Yearly")))=0)*(EDATE($C113,((YEAR(Paychecks!$A$8)-YEAR($C113))*12+MONTH(Paychecks!$A$8)-MONTH($C113)))&lt;Paychecks!$A$8)),($C113&gt;=Paychecks!$A$8)*($C113&lt;=Paychecks!$B$8))))</f>
      </c>
      <c r="R113" s="14">
        <f>IF(OR($A113="",$C113=""),0,IF((7*($D113="Weekly")+14*($D113="Every 2 weeks"))&gt;0,MAX(0,-INT(($C113-(Paychecks!$B$9+1))/(7*($D113="Weekly")+14*($D113="Every 2 weeks")))-MAX(0,-INT(($C113-Paychecks!$A$9)/(7*($D113="Weekly")+14*($D113="Every 2 weeks"))))),IF((($D113="Monthly")+3*($D113="Quarterly")+12*($D113="Yearly"))&gt;0,IF(((YEAR((Paychecks!$B$9+1))-YEAR($C113))*12+MONTH((Paychecks!$B$9+1))-MONTH($C113))&lt;0,0,INT((((YEAR((Paychecks!$B$9+1))-YEAR($C113))*12+MONTH((Paychecks!$B$9+1))-MONTH($C113))-1)/(($D113="Monthly")+3*($D113="Quarterly")+12*($D113="Yearly")))+1+(MOD(((YEAR((Paychecks!$B$9+1))-YEAR($C113))*12+MONTH((Paychecks!$B$9+1))-MONTH($C113)),(($D113="Monthly")+3*($D113="Quarterly")+12*($D113="Yearly")))=0)*(EDATE($C113,((YEAR((Paychecks!$B$9+1))-YEAR($C113))*12+MONTH((Paychecks!$B$9+1))-MONTH($C113)))&lt;(Paychecks!$B$9+1)))-IF(((YEAR(Paychecks!$A$9)-YEAR($C113))*12+MONTH(Paychecks!$A$9)-MONTH($C113))&lt;0,0,INT((((YEAR(Paychecks!$A$9)-YEAR($C113))*12+MONTH(Paychecks!$A$9)-MONTH($C113))-1)/(($D113="Monthly")+3*($D113="Quarterly")+12*($D113="Yearly")))+1+(MOD(((YEAR(Paychecks!$A$9)-YEAR($C113))*12+MONTH(Paychecks!$A$9)-MONTH($C113)),(($D113="Monthly")+3*($D113="Quarterly")+12*($D113="Yearly")))=0)*(EDATE($C113,((YEAR(Paychecks!$A$9)-YEAR($C113))*12+MONTH(Paychecks!$A$9)-MONTH($C113)))&lt;Paychecks!$A$9)),($C113&gt;=Paychecks!$A$9)*($C113&lt;=Paychecks!$B$9))))</f>
      </c>
    </row>
    <row r="114" spans="1:18" x14ac:dyDescent="0.25">
      <c r="A114" s="2"/>
      <c r="B114" s="11"/>
      <c r="C114" s="9"/>
      <c r="D114" s="2"/>
      <c r="E114" s="2"/>
      <c r="F114" s="2"/>
      <c r="G114" s="2">
        <f>IF(A114="","",IF(F114="Yes","Paid",IF(C114&lt;TODAY(),"Overdue",IF(C114-TODAY()&lt;=HeadsUp,"Due soon",IF(E114="Yes","Autopay","Upcoming")))))</f>
      </c>
      <c r="H114" s="2">
        <f>IF(OR(A114="",F114="Yes"),"",C114-TODAY())</f>
      </c>
      <c r="I114" s="9">
        <f>IF(OR(A114="",C114=""),"",IF(OR(C114&lt;Paychecks!$A$2,C114&gt;Paychecks!$B$9),"",INDEX(Paychecks!$A$2:$A$9,MATCH(C114,Paychecks!$A$2:$A$9,1))))</f>
      </c>
      <c r="J114" s="2"/>
      <c r="K114" s="14">
        <f>IF(OR($A114="",$C114=""),0,IF((7*($D114="Weekly")+14*($D114="Every 2 weeks"))&gt;0,MAX(0,-INT(($C114-(Paychecks!$B$2+1))/(7*($D114="Weekly")+14*($D114="Every 2 weeks")))-MAX(0,-INT(($C114-Paychecks!$A$2)/(7*($D114="Weekly")+14*($D114="Every 2 weeks"))))),IF((($D114="Monthly")+3*($D114="Quarterly")+12*($D114="Yearly"))&gt;0,IF(((YEAR((Paychecks!$B$2+1))-YEAR($C114))*12+MONTH((Paychecks!$B$2+1))-MONTH($C114))&lt;0,0,INT((((YEAR((Paychecks!$B$2+1))-YEAR($C114))*12+MONTH((Paychecks!$B$2+1))-MONTH($C114))-1)/(($D114="Monthly")+3*($D114="Quarterly")+12*($D114="Yearly")))+1+(MOD(((YEAR((Paychecks!$B$2+1))-YEAR($C114))*12+MONTH((Paychecks!$B$2+1))-MONTH($C114)),(($D114="Monthly")+3*($D114="Quarterly")+12*($D114="Yearly")))=0)*(EDATE($C114,((YEAR((Paychecks!$B$2+1))-YEAR($C114))*12+MONTH((Paychecks!$B$2+1))-MONTH($C114)))&lt;(Paychecks!$B$2+1)))-IF(((YEAR(Paychecks!$A$2)-YEAR($C114))*12+MONTH(Paychecks!$A$2)-MONTH($C114))&lt;0,0,INT((((YEAR(Paychecks!$A$2)-YEAR($C114))*12+MONTH(Paychecks!$A$2)-MONTH($C114))-1)/(($D114="Monthly")+3*($D114="Quarterly")+12*($D114="Yearly")))+1+(MOD(((YEAR(Paychecks!$A$2)-YEAR($C114))*12+MONTH(Paychecks!$A$2)-MONTH($C114)),(($D114="Monthly")+3*($D114="Quarterly")+12*($D114="Yearly")))=0)*(EDATE($C114,((YEAR(Paychecks!$A$2)-YEAR($C114))*12+MONTH(Paychecks!$A$2)-MONTH($C114)))&lt;Paychecks!$A$2)),($C114&gt;=Paychecks!$A$2)*($C114&lt;=Paychecks!$B$2))))</f>
      </c>
      <c r="L114" s="14">
        <f>IF(OR($A114="",$C114=""),0,IF((7*($D114="Weekly")+14*($D114="Every 2 weeks"))&gt;0,MAX(0,-INT(($C114-(Paychecks!$B$3+1))/(7*($D114="Weekly")+14*($D114="Every 2 weeks")))-MAX(0,-INT(($C114-Paychecks!$A$3)/(7*($D114="Weekly")+14*($D114="Every 2 weeks"))))),IF((($D114="Monthly")+3*($D114="Quarterly")+12*($D114="Yearly"))&gt;0,IF(((YEAR((Paychecks!$B$3+1))-YEAR($C114))*12+MONTH((Paychecks!$B$3+1))-MONTH($C114))&lt;0,0,INT((((YEAR((Paychecks!$B$3+1))-YEAR($C114))*12+MONTH((Paychecks!$B$3+1))-MONTH($C114))-1)/(($D114="Monthly")+3*($D114="Quarterly")+12*($D114="Yearly")))+1+(MOD(((YEAR((Paychecks!$B$3+1))-YEAR($C114))*12+MONTH((Paychecks!$B$3+1))-MONTH($C114)),(($D114="Monthly")+3*($D114="Quarterly")+12*($D114="Yearly")))=0)*(EDATE($C114,((YEAR((Paychecks!$B$3+1))-YEAR($C114))*12+MONTH((Paychecks!$B$3+1))-MONTH($C114)))&lt;(Paychecks!$B$3+1)))-IF(((YEAR(Paychecks!$A$3)-YEAR($C114))*12+MONTH(Paychecks!$A$3)-MONTH($C114))&lt;0,0,INT((((YEAR(Paychecks!$A$3)-YEAR($C114))*12+MONTH(Paychecks!$A$3)-MONTH($C114))-1)/(($D114="Monthly")+3*($D114="Quarterly")+12*($D114="Yearly")))+1+(MOD(((YEAR(Paychecks!$A$3)-YEAR($C114))*12+MONTH(Paychecks!$A$3)-MONTH($C114)),(($D114="Monthly")+3*($D114="Quarterly")+12*($D114="Yearly")))=0)*(EDATE($C114,((YEAR(Paychecks!$A$3)-YEAR($C114))*12+MONTH(Paychecks!$A$3)-MONTH($C114)))&lt;Paychecks!$A$3)),($C114&gt;=Paychecks!$A$3)*($C114&lt;=Paychecks!$B$3))))</f>
      </c>
      <c r="M114" s="14">
        <f>IF(OR($A114="",$C114=""),0,IF((7*($D114="Weekly")+14*($D114="Every 2 weeks"))&gt;0,MAX(0,-INT(($C114-(Paychecks!$B$4+1))/(7*($D114="Weekly")+14*($D114="Every 2 weeks")))-MAX(0,-INT(($C114-Paychecks!$A$4)/(7*($D114="Weekly")+14*($D114="Every 2 weeks"))))),IF((($D114="Monthly")+3*($D114="Quarterly")+12*($D114="Yearly"))&gt;0,IF(((YEAR((Paychecks!$B$4+1))-YEAR($C114))*12+MONTH((Paychecks!$B$4+1))-MONTH($C114))&lt;0,0,INT((((YEAR((Paychecks!$B$4+1))-YEAR($C114))*12+MONTH((Paychecks!$B$4+1))-MONTH($C114))-1)/(($D114="Monthly")+3*($D114="Quarterly")+12*($D114="Yearly")))+1+(MOD(((YEAR((Paychecks!$B$4+1))-YEAR($C114))*12+MONTH((Paychecks!$B$4+1))-MONTH($C114)),(($D114="Monthly")+3*($D114="Quarterly")+12*($D114="Yearly")))=0)*(EDATE($C114,((YEAR((Paychecks!$B$4+1))-YEAR($C114))*12+MONTH((Paychecks!$B$4+1))-MONTH($C114)))&lt;(Paychecks!$B$4+1)))-IF(((YEAR(Paychecks!$A$4)-YEAR($C114))*12+MONTH(Paychecks!$A$4)-MONTH($C114))&lt;0,0,INT((((YEAR(Paychecks!$A$4)-YEAR($C114))*12+MONTH(Paychecks!$A$4)-MONTH($C114))-1)/(($D114="Monthly")+3*($D114="Quarterly")+12*($D114="Yearly")))+1+(MOD(((YEAR(Paychecks!$A$4)-YEAR($C114))*12+MONTH(Paychecks!$A$4)-MONTH($C114)),(($D114="Monthly")+3*($D114="Quarterly")+12*($D114="Yearly")))=0)*(EDATE($C114,((YEAR(Paychecks!$A$4)-YEAR($C114))*12+MONTH(Paychecks!$A$4)-MONTH($C114)))&lt;Paychecks!$A$4)),($C114&gt;=Paychecks!$A$4)*($C114&lt;=Paychecks!$B$4))))</f>
      </c>
      <c r="N114" s="14">
        <f>IF(OR($A114="",$C114=""),0,IF((7*($D114="Weekly")+14*($D114="Every 2 weeks"))&gt;0,MAX(0,-INT(($C114-(Paychecks!$B$5+1))/(7*($D114="Weekly")+14*($D114="Every 2 weeks")))-MAX(0,-INT(($C114-Paychecks!$A$5)/(7*($D114="Weekly")+14*($D114="Every 2 weeks"))))),IF((($D114="Monthly")+3*($D114="Quarterly")+12*($D114="Yearly"))&gt;0,IF(((YEAR((Paychecks!$B$5+1))-YEAR($C114))*12+MONTH((Paychecks!$B$5+1))-MONTH($C114))&lt;0,0,INT((((YEAR((Paychecks!$B$5+1))-YEAR($C114))*12+MONTH((Paychecks!$B$5+1))-MONTH($C114))-1)/(($D114="Monthly")+3*($D114="Quarterly")+12*($D114="Yearly")))+1+(MOD(((YEAR((Paychecks!$B$5+1))-YEAR($C114))*12+MONTH((Paychecks!$B$5+1))-MONTH($C114)),(($D114="Monthly")+3*($D114="Quarterly")+12*($D114="Yearly")))=0)*(EDATE($C114,((YEAR((Paychecks!$B$5+1))-YEAR($C114))*12+MONTH((Paychecks!$B$5+1))-MONTH($C114)))&lt;(Paychecks!$B$5+1)))-IF(((YEAR(Paychecks!$A$5)-YEAR($C114))*12+MONTH(Paychecks!$A$5)-MONTH($C114))&lt;0,0,INT((((YEAR(Paychecks!$A$5)-YEAR($C114))*12+MONTH(Paychecks!$A$5)-MONTH($C114))-1)/(($D114="Monthly")+3*($D114="Quarterly")+12*($D114="Yearly")))+1+(MOD(((YEAR(Paychecks!$A$5)-YEAR($C114))*12+MONTH(Paychecks!$A$5)-MONTH($C114)),(($D114="Monthly")+3*($D114="Quarterly")+12*($D114="Yearly")))=0)*(EDATE($C114,((YEAR(Paychecks!$A$5)-YEAR($C114))*12+MONTH(Paychecks!$A$5)-MONTH($C114)))&lt;Paychecks!$A$5)),($C114&gt;=Paychecks!$A$5)*($C114&lt;=Paychecks!$B$5))))</f>
      </c>
      <c r="O114" s="14">
        <f>IF(OR($A114="",$C114=""),0,IF((7*($D114="Weekly")+14*($D114="Every 2 weeks"))&gt;0,MAX(0,-INT(($C114-(Paychecks!$B$6+1))/(7*($D114="Weekly")+14*($D114="Every 2 weeks")))-MAX(0,-INT(($C114-Paychecks!$A$6)/(7*($D114="Weekly")+14*($D114="Every 2 weeks"))))),IF((($D114="Monthly")+3*($D114="Quarterly")+12*($D114="Yearly"))&gt;0,IF(((YEAR((Paychecks!$B$6+1))-YEAR($C114))*12+MONTH((Paychecks!$B$6+1))-MONTH($C114))&lt;0,0,INT((((YEAR((Paychecks!$B$6+1))-YEAR($C114))*12+MONTH((Paychecks!$B$6+1))-MONTH($C114))-1)/(($D114="Monthly")+3*($D114="Quarterly")+12*($D114="Yearly")))+1+(MOD(((YEAR((Paychecks!$B$6+1))-YEAR($C114))*12+MONTH((Paychecks!$B$6+1))-MONTH($C114)),(($D114="Monthly")+3*($D114="Quarterly")+12*($D114="Yearly")))=0)*(EDATE($C114,((YEAR((Paychecks!$B$6+1))-YEAR($C114))*12+MONTH((Paychecks!$B$6+1))-MONTH($C114)))&lt;(Paychecks!$B$6+1)))-IF(((YEAR(Paychecks!$A$6)-YEAR($C114))*12+MONTH(Paychecks!$A$6)-MONTH($C114))&lt;0,0,INT((((YEAR(Paychecks!$A$6)-YEAR($C114))*12+MONTH(Paychecks!$A$6)-MONTH($C114))-1)/(($D114="Monthly")+3*($D114="Quarterly")+12*($D114="Yearly")))+1+(MOD(((YEAR(Paychecks!$A$6)-YEAR($C114))*12+MONTH(Paychecks!$A$6)-MONTH($C114)),(($D114="Monthly")+3*($D114="Quarterly")+12*($D114="Yearly")))=0)*(EDATE($C114,((YEAR(Paychecks!$A$6)-YEAR($C114))*12+MONTH(Paychecks!$A$6)-MONTH($C114)))&lt;Paychecks!$A$6)),($C114&gt;=Paychecks!$A$6)*($C114&lt;=Paychecks!$B$6))))</f>
      </c>
      <c r="P114" s="14">
        <f>IF(OR($A114="",$C114=""),0,IF((7*($D114="Weekly")+14*($D114="Every 2 weeks"))&gt;0,MAX(0,-INT(($C114-(Paychecks!$B$7+1))/(7*($D114="Weekly")+14*($D114="Every 2 weeks")))-MAX(0,-INT(($C114-Paychecks!$A$7)/(7*($D114="Weekly")+14*($D114="Every 2 weeks"))))),IF((($D114="Monthly")+3*($D114="Quarterly")+12*($D114="Yearly"))&gt;0,IF(((YEAR((Paychecks!$B$7+1))-YEAR($C114))*12+MONTH((Paychecks!$B$7+1))-MONTH($C114))&lt;0,0,INT((((YEAR((Paychecks!$B$7+1))-YEAR($C114))*12+MONTH((Paychecks!$B$7+1))-MONTH($C114))-1)/(($D114="Monthly")+3*($D114="Quarterly")+12*($D114="Yearly")))+1+(MOD(((YEAR((Paychecks!$B$7+1))-YEAR($C114))*12+MONTH((Paychecks!$B$7+1))-MONTH($C114)),(($D114="Monthly")+3*($D114="Quarterly")+12*($D114="Yearly")))=0)*(EDATE($C114,((YEAR((Paychecks!$B$7+1))-YEAR($C114))*12+MONTH((Paychecks!$B$7+1))-MONTH($C114)))&lt;(Paychecks!$B$7+1)))-IF(((YEAR(Paychecks!$A$7)-YEAR($C114))*12+MONTH(Paychecks!$A$7)-MONTH($C114))&lt;0,0,INT((((YEAR(Paychecks!$A$7)-YEAR($C114))*12+MONTH(Paychecks!$A$7)-MONTH($C114))-1)/(($D114="Monthly")+3*($D114="Quarterly")+12*($D114="Yearly")))+1+(MOD(((YEAR(Paychecks!$A$7)-YEAR($C114))*12+MONTH(Paychecks!$A$7)-MONTH($C114)),(($D114="Monthly")+3*($D114="Quarterly")+12*($D114="Yearly")))=0)*(EDATE($C114,((YEAR(Paychecks!$A$7)-YEAR($C114))*12+MONTH(Paychecks!$A$7)-MONTH($C114)))&lt;Paychecks!$A$7)),($C114&gt;=Paychecks!$A$7)*($C114&lt;=Paychecks!$B$7))))</f>
      </c>
      <c r="Q114" s="14">
        <f>IF(OR($A114="",$C114=""),0,IF((7*($D114="Weekly")+14*($D114="Every 2 weeks"))&gt;0,MAX(0,-INT(($C114-(Paychecks!$B$8+1))/(7*($D114="Weekly")+14*($D114="Every 2 weeks")))-MAX(0,-INT(($C114-Paychecks!$A$8)/(7*($D114="Weekly")+14*($D114="Every 2 weeks"))))),IF((($D114="Monthly")+3*($D114="Quarterly")+12*($D114="Yearly"))&gt;0,IF(((YEAR((Paychecks!$B$8+1))-YEAR($C114))*12+MONTH((Paychecks!$B$8+1))-MONTH($C114))&lt;0,0,INT((((YEAR((Paychecks!$B$8+1))-YEAR($C114))*12+MONTH((Paychecks!$B$8+1))-MONTH($C114))-1)/(($D114="Monthly")+3*($D114="Quarterly")+12*($D114="Yearly")))+1+(MOD(((YEAR((Paychecks!$B$8+1))-YEAR($C114))*12+MONTH((Paychecks!$B$8+1))-MONTH($C114)),(($D114="Monthly")+3*($D114="Quarterly")+12*($D114="Yearly")))=0)*(EDATE($C114,((YEAR((Paychecks!$B$8+1))-YEAR($C114))*12+MONTH((Paychecks!$B$8+1))-MONTH($C114)))&lt;(Paychecks!$B$8+1)))-IF(((YEAR(Paychecks!$A$8)-YEAR($C114))*12+MONTH(Paychecks!$A$8)-MONTH($C114))&lt;0,0,INT((((YEAR(Paychecks!$A$8)-YEAR($C114))*12+MONTH(Paychecks!$A$8)-MONTH($C114))-1)/(($D114="Monthly")+3*($D114="Quarterly")+12*($D114="Yearly")))+1+(MOD(((YEAR(Paychecks!$A$8)-YEAR($C114))*12+MONTH(Paychecks!$A$8)-MONTH($C114)),(($D114="Monthly")+3*($D114="Quarterly")+12*($D114="Yearly")))=0)*(EDATE($C114,((YEAR(Paychecks!$A$8)-YEAR($C114))*12+MONTH(Paychecks!$A$8)-MONTH($C114)))&lt;Paychecks!$A$8)),($C114&gt;=Paychecks!$A$8)*($C114&lt;=Paychecks!$B$8))))</f>
      </c>
      <c r="R114" s="14">
        <f>IF(OR($A114="",$C114=""),0,IF((7*($D114="Weekly")+14*($D114="Every 2 weeks"))&gt;0,MAX(0,-INT(($C114-(Paychecks!$B$9+1))/(7*($D114="Weekly")+14*($D114="Every 2 weeks")))-MAX(0,-INT(($C114-Paychecks!$A$9)/(7*($D114="Weekly")+14*($D114="Every 2 weeks"))))),IF((($D114="Monthly")+3*($D114="Quarterly")+12*($D114="Yearly"))&gt;0,IF(((YEAR((Paychecks!$B$9+1))-YEAR($C114))*12+MONTH((Paychecks!$B$9+1))-MONTH($C114))&lt;0,0,INT((((YEAR((Paychecks!$B$9+1))-YEAR($C114))*12+MONTH((Paychecks!$B$9+1))-MONTH($C114))-1)/(($D114="Monthly")+3*($D114="Quarterly")+12*($D114="Yearly")))+1+(MOD(((YEAR((Paychecks!$B$9+1))-YEAR($C114))*12+MONTH((Paychecks!$B$9+1))-MONTH($C114)),(($D114="Monthly")+3*($D114="Quarterly")+12*($D114="Yearly")))=0)*(EDATE($C114,((YEAR((Paychecks!$B$9+1))-YEAR($C114))*12+MONTH((Paychecks!$B$9+1))-MONTH($C114)))&lt;(Paychecks!$B$9+1)))-IF(((YEAR(Paychecks!$A$9)-YEAR($C114))*12+MONTH(Paychecks!$A$9)-MONTH($C114))&lt;0,0,INT((((YEAR(Paychecks!$A$9)-YEAR($C114))*12+MONTH(Paychecks!$A$9)-MONTH($C114))-1)/(($D114="Monthly")+3*($D114="Quarterly")+12*($D114="Yearly")))+1+(MOD(((YEAR(Paychecks!$A$9)-YEAR($C114))*12+MONTH(Paychecks!$A$9)-MONTH($C114)),(($D114="Monthly")+3*($D114="Quarterly")+12*($D114="Yearly")))=0)*(EDATE($C114,((YEAR(Paychecks!$A$9)-YEAR($C114))*12+MONTH(Paychecks!$A$9)-MONTH($C114)))&lt;Paychecks!$A$9)),($C114&gt;=Paychecks!$A$9)*($C114&lt;=Paychecks!$B$9))))</f>
      </c>
    </row>
    <row r="115" spans="1:18" x14ac:dyDescent="0.25">
      <c r="A115" s="2"/>
      <c r="B115" s="11"/>
      <c r="C115" s="9"/>
      <c r="D115" s="2"/>
      <c r="E115" s="2"/>
      <c r="F115" s="2"/>
      <c r="G115" s="2">
        <f>IF(A115="","",IF(F115="Yes","Paid",IF(C115&lt;TODAY(),"Overdue",IF(C115-TODAY()&lt;=HeadsUp,"Due soon",IF(E115="Yes","Autopay","Upcoming")))))</f>
      </c>
      <c r="H115" s="2">
        <f>IF(OR(A115="",F115="Yes"),"",C115-TODAY())</f>
      </c>
      <c r="I115" s="9">
        <f>IF(OR(A115="",C115=""),"",IF(OR(C115&lt;Paychecks!$A$2,C115&gt;Paychecks!$B$9),"",INDEX(Paychecks!$A$2:$A$9,MATCH(C115,Paychecks!$A$2:$A$9,1))))</f>
      </c>
      <c r="J115" s="2"/>
      <c r="K115" s="14">
        <f>IF(OR($A115="",$C115=""),0,IF((7*($D115="Weekly")+14*($D115="Every 2 weeks"))&gt;0,MAX(0,-INT(($C115-(Paychecks!$B$2+1))/(7*($D115="Weekly")+14*($D115="Every 2 weeks")))-MAX(0,-INT(($C115-Paychecks!$A$2)/(7*($D115="Weekly")+14*($D115="Every 2 weeks"))))),IF((($D115="Monthly")+3*($D115="Quarterly")+12*($D115="Yearly"))&gt;0,IF(((YEAR((Paychecks!$B$2+1))-YEAR($C115))*12+MONTH((Paychecks!$B$2+1))-MONTH($C115))&lt;0,0,INT((((YEAR((Paychecks!$B$2+1))-YEAR($C115))*12+MONTH((Paychecks!$B$2+1))-MONTH($C115))-1)/(($D115="Monthly")+3*($D115="Quarterly")+12*($D115="Yearly")))+1+(MOD(((YEAR((Paychecks!$B$2+1))-YEAR($C115))*12+MONTH((Paychecks!$B$2+1))-MONTH($C115)),(($D115="Monthly")+3*($D115="Quarterly")+12*($D115="Yearly")))=0)*(EDATE($C115,((YEAR((Paychecks!$B$2+1))-YEAR($C115))*12+MONTH((Paychecks!$B$2+1))-MONTH($C115)))&lt;(Paychecks!$B$2+1)))-IF(((YEAR(Paychecks!$A$2)-YEAR($C115))*12+MONTH(Paychecks!$A$2)-MONTH($C115))&lt;0,0,INT((((YEAR(Paychecks!$A$2)-YEAR($C115))*12+MONTH(Paychecks!$A$2)-MONTH($C115))-1)/(($D115="Monthly")+3*($D115="Quarterly")+12*($D115="Yearly")))+1+(MOD(((YEAR(Paychecks!$A$2)-YEAR($C115))*12+MONTH(Paychecks!$A$2)-MONTH($C115)),(($D115="Monthly")+3*($D115="Quarterly")+12*($D115="Yearly")))=0)*(EDATE($C115,((YEAR(Paychecks!$A$2)-YEAR($C115))*12+MONTH(Paychecks!$A$2)-MONTH($C115)))&lt;Paychecks!$A$2)),($C115&gt;=Paychecks!$A$2)*($C115&lt;=Paychecks!$B$2))))</f>
      </c>
      <c r="L115" s="14">
        <f>IF(OR($A115="",$C115=""),0,IF((7*($D115="Weekly")+14*($D115="Every 2 weeks"))&gt;0,MAX(0,-INT(($C115-(Paychecks!$B$3+1))/(7*($D115="Weekly")+14*($D115="Every 2 weeks")))-MAX(0,-INT(($C115-Paychecks!$A$3)/(7*($D115="Weekly")+14*($D115="Every 2 weeks"))))),IF((($D115="Monthly")+3*($D115="Quarterly")+12*($D115="Yearly"))&gt;0,IF(((YEAR((Paychecks!$B$3+1))-YEAR($C115))*12+MONTH((Paychecks!$B$3+1))-MONTH($C115))&lt;0,0,INT((((YEAR((Paychecks!$B$3+1))-YEAR($C115))*12+MONTH((Paychecks!$B$3+1))-MONTH($C115))-1)/(($D115="Monthly")+3*($D115="Quarterly")+12*($D115="Yearly")))+1+(MOD(((YEAR((Paychecks!$B$3+1))-YEAR($C115))*12+MONTH((Paychecks!$B$3+1))-MONTH($C115)),(($D115="Monthly")+3*($D115="Quarterly")+12*($D115="Yearly")))=0)*(EDATE($C115,((YEAR((Paychecks!$B$3+1))-YEAR($C115))*12+MONTH((Paychecks!$B$3+1))-MONTH($C115)))&lt;(Paychecks!$B$3+1)))-IF(((YEAR(Paychecks!$A$3)-YEAR($C115))*12+MONTH(Paychecks!$A$3)-MONTH($C115))&lt;0,0,INT((((YEAR(Paychecks!$A$3)-YEAR($C115))*12+MONTH(Paychecks!$A$3)-MONTH($C115))-1)/(($D115="Monthly")+3*($D115="Quarterly")+12*($D115="Yearly")))+1+(MOD(((YEAR(Paychecks!$A$3)-YEAR($C115))*12+MONTH(Paychecks!$A$3)-MONTH($C115)),(($D115="Monthly")+3*($D115="Quarterly")+12*($D115="Yearly")))=0)*(EDATE($C115,((YEAR(Paychecks!$A$3)-YEAR($C115))*12+MONTH(Paychecks!$A$3)-MONTH($C115)))&lt;Paychecks!$A$3)),($C115&gt;=Paychecks!$A$3)*($C115&lt;=Paychecks!$B$3))))</f>
      </c>
      <c r="M115" s="14">
        <f>IF(OR($A115="",$C115=""),0,IF((7*($D115="Weekly")+14*($D115="Every 2 weeks"))&gt;0,MAX(0,-INT(($C115-(Paychecks!$B$4+1))/(7*($D115="Weekly")+14*($D115="Every 2 weeks")))-MAX(0,-INT(($C115-Paychecks!$A$4)/(7*($D115="Weekly")+14*($D115="Every 2 weeks"))))),IF((($D115="Monthly")+3*($D115="Quarterly")+12*($D115="Yearly"))&gt;0,IF(((YEAR((Paychecks!$B$4+1))-YEAR($C115))*12+MONTH((Paychecks!$B$4+1))-MONTH($C115))&lt;0,0,INT((((YEAR((Paychecks!$B$4+1))-YEAR($C115))*12+MONTH((Paychecks!$B$4+1))-MONTH($C115))-1)/(($D115="Monthly")+3*($D115="Quarterly")+12*($D115="Yearly")))+1+(MOD(((YEAR((Paychecks!$B$4+1))-YEAR($C115))*12+MONTH((Paychecks!$B$4+1))-MONTH($C115)),(($D115="Monthly")+3*($D115="Quarterly")+12*($D115="Yearly")))=0)*(EDATE($C115,((YEAR((Paychecks!$B$4+1))-YEAR($C115))*12+MONTH((Paychecks!$B$4+1))-MONTH($C115)))&lt;(Paychecks!$B$4+1)))-IF(((YEAR(Paychecks!$A$4)-YEAR($C115))*12+MONTH(Paychecks!$A$4)-MONTH($C115))&lt;0,0,INT((((YEAR(Paychecks!$A$4)-YEAR($C115))*12+MONTH(Paychecks!$A$4)-MONTH($C115))-1)/(($D115="Monthly")+3*($D115="Quarterly")+12*($D115="Yearly")))+1+(MOD(((YEAR(Paychecks!$A$4)-YEAR($C115))*12+MONTH(Paychecks!$A$4)-MONTH($C115)),(($D115="Monthly")+3*($D115="Quarterly")+12*($D115="Yearly")))=0)*(EDATE($C115,((YEAR(Paychecks!$A$4)-YEAR($C115))*12+MONTH(Paychecks!$A$4)-MONTH($C115)))&lt;Paychecks!$A$4)),($C115&gt;=Paychecks!$A$4)*($C115&lt;=Paychecks!$B$4))))</f>
      </c>
      <c r="N115" s="14">
        <f>IF(OR($A115="",$C115=""),0,IF((7*($D115="Weekly")+14*($D115="Every 2 weeks"))&gt;0,MAX(0,-INT(($C115-(Paychecks!$B$5+1))/(7*($D115="Weekly")+14*($D115="Every 2 weeks")))-MAX(0,-INT(($C115-Paychecks!$A$5)/(7*($D115="Weekly")+14*($D115="Every 2 weeks"))))),IF((($D115="Monthly")+3*($D115="Quarterly")+12*($D115="Yearly"))&gt;0,IF(((YEAR((Paychecks!$B$5+1))-YEAR($C115))*12+MONTH((Paychecks!$B$5+1))-MONTH($C115))&lt;0,0,INT((((YEAR((Paychecks!$B$5+1))-YEAR($C115))*12+MONTH((Paychecks!$B$5+1))-MONTH($C115))-1)/(($D115="Monthly")+3*($D115="Quarterly")+12*($D115="Yearly")))+1+(MOD(((YEAR((Paychecks!$B$5+1))-YEAR($C115))*12+MONTH((Paychecks!$B$5+1))-MONTH($C115)),(($D115="Monthly")+3*($D115="Quarterly")+12*($D115="Yearly")))=0)*(EDATE($C115,((YEAR((Paychecks!$B$5+1))-YEAR($C115))*12+MONTH((Paychecks!$B$5+1))-MONTH($C115)))&lt;(Paychecks!$B$5+1)))-IF(((YEAR(Paychecks!$A$5)-YEAR($C115))*12+MONTH(Paychecks!$A$5)-MONTH($C115))&lt;0,0,INT((((YEAR(Paychecks!$A$5)-YEAR($C115))*12+MONTH(Paychecks!$A$5)-MONTH($C115))-1)/(($D115="Monthly")+3*($D115="Quarterly")+12*($D115="Yearly")))+1+(MOD(((YEAR(Paychecks!$A$5)-YEAR($C115))*12+MONTH(Paychecks!$A$5)-MONTH($C115)),(($D115="Monthly")+3*($D115="Quarterly")+12*($D115="Yearly")))=0)*(EDATE($C115,((YEAR(Paychecks!$A$5)-YEAR($C115))*12+MONTH(Paychecks!$A$5)-MONTH($C115)))&lt;Paychecks!$A$5)),($C115&gt;=Paychecks!$A$5)*($C115&lt;=Paychecks!$B$5))))</f>
      </c>
      <c r="O115" s="14">
        <f>IF(OR($A115="",$C115=""),0,IF((7*($D115="Weekly")+14*($D115="Every 2 weeks"))&gt;0,MAX(0,-INT(($C115-(Paychecks!$B$6+1))/(7*($D115="Weekly")+14*($D115="Every 2 weeks")))-MAX(0,-INT(($C115-Paychecks!$A$6)/(7*($D115="Weekly")+14*($D115="Every 2 weeks"))))),IF((($D115="Monthly")+3*($D115="Quarterly")+12*($D115="Yearly"))&gt;0,IF(((YEAR((Paychecks!$B$6+1))-YEAR($C115))*12+MONTH((Paychecks!$B$6+1))-MONTH($C115))&lt;0,0,INT((((YEAR((Paychecks!$B$6+1))-YEAR($C115))*12+MONTH((Paychecks!$B$6+1))-MONTH($C115))-1)/(($D115="Monthly")+3*($D115="Quarterly")+12*($D115="Yearly")))+1+(MOD(((YEAR((Paychecks!$B$6+1))-YEAR($C115))*12+MONTH((Paychecks!$B$6+1))-MONTH($C115)),(($D115="Monthly")+3*($D115="Quarterly")+12*($D115="Yearly")))=0)*(EDATE($C115,((YEAR((Paychecks!$B$6+1))-YEAR($C115))*12+MONTH((Paychecks!$B$6+1))-MONTH($C115)))&lt;(Paychecks!$B$6+1)))-IF(((YEAR(Paychecks!$A$6)-YEAR($C115))*12+MONTH(Paychecks!$A$6)-MONTH($C115))&lt;0,0,INT((((YEAR(Paychecks!$A$6)-YEAR($C115))*12+MONTH(Paychecks!$A$6)-MONTH($C115))-1)/(($D115="Monthly")+3*($D115="Quarterly")+12*($D115="Yearly")))+1+(MOD(((YEAR(Paychecks!$A$6)-YEAR($C115))*12+MONTH(Paychecks!$A$6)-MONTH($C115)),(($D115="Monthly")+3*($D115="Quarterly")+12*($D115="Yearly")))=0)*(EDATE($C115,((YEAR(Paychecks!$A$6)-YEAR($C115))*12+MONTH(Paychecks!$A$6)-MONTH($C115)))&lt;Paychecks!$A$6)),($C115&gt;=Paychecks!$A$6)*($C115&lt;=Paychecks!$B$6))))</f>
      </c>
      <c r="P115" s="14">
        <f>IF(OR($A115="",$C115=""),0,IF((7*($D115="Weekly")+14*($D115="Every 2 weeks"))&gt;0,MAX(0,-INT(($C115-(Paychecks!$B$7+1))/(7*($D115="Weekly")+14*($D115="Every 2 weeks")))-MAX(0,-INT(($C115-Paychecks!$A$7)/(7*($D115="Weekly")+14*($D115="Every 2 weeks"))))),IF((($D115="Monthly")+3*($D115="Quarterly")+12*($D115="Yearly"))&gt;0,IF(((YEAR((Paychecks!$B$7+1))-YEAR($C115))*12+MONTH((Paychecks!$B$7+1))-MONTH($C115))&lt;0,0,INT((((YEAR((Paychecks!$B$7+1))-YEAR($C115))*12+MONTH((Paychecks!$B$7+1))-MONTH($C115))-1)/(($D115="Monthly")+3*($D115="Quarterly")+12*($D115="Yearly")))+1+(MOD(((YEAR((Paychecks!$B$7+1))-YEAR($C115))*12+MONTH((Paychecks!$B$7+1))-MONTH($C115)),(($D115="Monthly")+3*($D115="Quarterly")+12*($D115="Yearly")))=0)*(EDATE($C115,((YEAR((Paychecks!$B$7+1))-YEAR($C115))*12+MONTH((Paychecks!$B$7+1))-MONTH($C115)))&lt;(Paychecks!$B$7+1)))-IF(((YEAR(Paychecks!$A$7)-YEAR($C115))*12+MONTH(Paychecks!$A$7)-MONTH($C115))&lt;0,0,INT((((YEAR(Paychecks!$A$7)-YEAR($C115))*12+MONTH(Paychecks!$A$7)-MONTH($C115))-1)/(($D115="Monthly")+3*($D115="Quarterly")+12*($D115="Yearly")))+1+(MOD(((YEAR(Paychecks!$A$7)-YEAR($C115))*12+MONTH(Paychecks!$A$7)-MONTH($C115)),(($D115="Monthly")+3*($D115="Quarterly")+12*($D115="Yearly")))=0)*(EDATE($C115,((YEAR(Paychecks!$A$7)-YEAR($C115))*12+MONTH(Paychecks!$A$7)-MONTH($C115)))&lt;Paychecks!$A$7)),($C115&gt;=Paychecks!$A$7)*($C115&lt;=Paychecks!$B$7))))</f>
      </c>
      <c r="Q115" s="14">
        <f>IF(OR($A115="",$C115=""),0,IF((7*($D115="Weekly")+14*($D115="Every 2 weeks"))&gt;0,MAX(0,-INT(($C115-(Paychecks!$B$8+1))/(7*($D115="Weekly")+14*($D115="Every 2 weeks")))-MAX(0,-INT(($C115-Paychecks!$A$8)/(7*($D115="Weekly")+14*($D115="Every 2 weeks"))))),IF((($D115="Monthly")+3*($D115="Quarterly")+12*($D115="Yearly"))&gt;0,IF(((YEAR((Paychecks!$B$8+1))-YEAR($C115))*12+MONTH((Paychecks!$B$8+1))-MONTH($C115))&lt;0,0,INT((((YEAR((Paychecks!$B$8+1))-YEAR($C115))*12+MONTH((Paychecks!$B$8+1))-MONTH($C115))-1)/(($D115="Monthly")+3*($D115="Quarterly")+12*($D115="Yearly")))+1+(MOD(((YEAR((Paychecks!$B$8+1))-YEAR($C115))*12+MONTH((Paychecks!$B$8+1))-MONTH($C115)),(($D115="Monthly")+3*($D115="Quarterly")+12*($D115="Yearly")))=0)*(EDATE($C115,((YEAR((Paychecks!$B$8+1))-YEAR($C115))*12+MONTH((Paychecks!$B$8+1))-MONTH($C115)))&lt;(Paychecks!$B$8+1)))-IF(((YEAR(Paychecks!$A$8)-YEAR($C115))*12+MONTH(Paychecks!$A$8)-MONTH($C115))&lt;0,0,INT((((YEAR(Paychecks!$A$8)-YEAR($C115))*12+MONTH(Paychecks!$A$8)-MONTH($C115))-1)/(($D115="Monthly")+3*($D115="Quarterly")+12*($D115="Yearly")))+1+(MOD(((YEAR(Paychecks!$A$8)-YEAR($C115))*12+MONTH(Paychecks!$A$8)-MONTH($C115)),(($D115="Monthly")+3*($D115="Quarterly")+12*($D115="Yearly")))=0)*(EDATE($C115,((YEAR(Paychecks!$A$8)-YEAR($C115))*12+MONTH(Paychecks!$A$8)-MONTH($C115)))&lt;Paychecks!$A$8)),($C115&gt;=Paychecks!$A$8)*($C115&lt;=Paychecks!$B$8))))</f>
      </c>
      <c r="R115" s="14">
        <f>IF(OR($A115="",$C115=""),0,IF((7*($D115="Weekly")+14*($D115="Every 2 weeks"))&gt;0,MAX(0,-INT(($C115-(Paychecks!$B$9+1))/(7*($D115="Weekly")+14*($D115="Every 2 weeks")))-MAX(0,-INT(($C115-Paychecks!$A$9)/(7*($D115="Weekly")+14*($D115="Every 2 weeks"))))),IF((($D115="Monthly")+3*($D115="Quarterly")+12*($D115="Yearly"))&gt;0,IF(((YEAR((Paychecks!$B$9+1))-YEAR($C115))*12+MONTH((Paychecks!$B$9+1))-MONTH($C115))&lt;0,0,INT((((YEAR((Paychecks!$B$9+1))-YEAR($C115))*12+MONTH((Paychecks!$B$9+1))-MONTH($C115))-1)/(($D115="Monthly")+3*($D115="Quarterly")+12*($D115="Yearly")))+1+(MOD(((YEAR((Paychecks!$B$9+1))-YEAR($C115))*12+MONTH((Paychecks!$B$9+1))-MONTH($C115)),(($D115="Monthly")+3*($D115="Quarterly")+12*($D115="Yearly")))=0)*(EDATE($C115,((YEAR((Paychecks!$B$9+1))-YEAR($C115))*12+MONTH((Paychecks!$B$9+1))-MONTH($C115)))&lt;(Paychecks!$B$9+1)))-IF(((YEAR(Paychecks!$A$9)-YEAR($C115))*12+MONTH(Paychecks!$A$9)-MONTH($C115))&lt;0,0,INT((((YEAR(Paychecks!$A$9)-YEAR($C115))*12+MONTH(Paychecks!$A$9)-MONTH($C115))-1)/(($D115="Monthly")+3*($D115="Quarterly")+12*($D115="Yearly")))+1+(MOD(((YEAR(Paychecks!$A$9)-YEAR($C115))*12+MONTH(Paychecks!$A$9)-MONTH($C115)),(($D115="Monthly")+3*($D115="Quarterly")+12*($D115="Yearly")))=0)*(EDATE($C115,((YEAR(Paychecks!$A$9)-YEAR($C115))*12+MONTH(Paychecks!$A$9)-MONTH($C115)))&lt;Paychecks!$A$9)),($C115&gt;=Paychecks!$A$9)*($C115&lt;=Paychecks!$B$9))))</f>
      </c>
    </row>
    <row r="116" spans="1:18" x14ac:dyDescent="0.25">
      <c r="A116" s="2"/>
      <c r="B116" s="11"/>
      <c r="C116" s="9"/>
      <c r="D116" s="2"/>
      <c r="E116" s="2"/>
      <c r="F116" s="2"/>
      <c r="G116" s="2">
        <f>IF(A116="","",IF(F116="Yes","Paid",IF(C116&lt;TODAY(),"Overdue",IF(C116-TODAY()&lt;=HeadsUp,"Due soon",IF(E116="Yes","Autopay","Upcoming")))))</f>
      </c>
      <c r="H116" s="2">
        <f>IF(OR(A116="",F116="Yes"),"",C116-TODAY())</f>
      </c>
      <c r="I116" s="9">
        <f>IF(OR(A116="",C116=""),"",IF(OR(C116&lt;Paychecks!$A$2,C116&gt;Paychecks!$B$9),"",INDEX(Paychecks!$A$2:$A$9,MATCH(C116,Paychecks!$A$2:$A$9,1))))</f>
      </c>
      <c r="J116" s="2"/>
      <c r="K116" s="14">
        <f>IF(OR($A116="",$C116=""),0,IF((7*($D116="Weekly")+14*($D116="Every 2 weeks"))&gt;0,MAX(0,-INT(($C116-(Paychecks!$B$2+1))/(7*($D116="Weekly")+14*($D116="Every 2 weeks")))-MAX(0,-INT(($C116-Paychecks!$A$2)/(7*($D116="Weekly")+14*($D116="Every 2 weeks"))))),IF((($D116="Monthly")+3*($D116="Quarterly")+12*($D116="Yearly"))&gt;0,IF(((YEAR((Paychecks!$B$2+1))-YEAR($C116))*12+MONTH((Paychecks!$B$2+1))-MONTH($C116))&lt;0,0,INT((((YEAR((Paychecks!$B$2+1))-YEAR($C116))*12+MONTH((Paychecks!$B$2+1))-MONTH($C116))-1)/(($D116="Monthly")+3*($D116="Quarterly")+12*($D116="Yearly")))+1+(MOD(((YEAR((Paychecks!$B$2+1))-YEAR($C116))*12+MONTH((Paychecks!$B$2+1))-MONTH($C116)),(($D116="Monthly")+3*($D116="Quarterly")+12*($D116="Yearly")))=0)*(EDATE($C116,((YEAR((Paychecks!$B$2+1))-YEAR($C116))*12+MONTH((Paychecks!$B$2+1))-MONTH($C116)))&lt;(Paychecks!$B$2+1)))-IF(((YEAR(Paychecks!$A$2)-YEAR($C116))*12+MONTH(Paychecks!$A$2)-MONTH($C116))&lt;0,0,INT((((YEAR(Paychecks!$A$2)-YEAR($C116))*12+MONTH(Paychecks!$A$2)-MONTH($C116))-1)/(($D116="Monthly")+3*($D116="Quarterly")+12*($D116="Yearly")))+1+(MOD(((YEAR(Paychecks!$A$2)-YEAR($C116))*12+MONTH(Paychecks!$A$2)-MONTH($C116)),(($D116="Monthly")+3*($D116="Quarterly")+12*($D116="Yearly")))=0)*(EDATE($C116,((YEAR(Paychecks!$A$2)-YEAR($C116))*12+MONTH(Paychecks!$A$2)-MONTH($C116)))&lt;Paychecks!$A$2)),($C116&gt;=Paychecks!$A$2)*($C116&lt;=Paychecks!$B$2))))</f>
      </c>
      <c r="L116" s="14">
        <f>IF(OR($A116="",$C116=""),0,IF((7*($D116="Weekly")+14*($D116="Every 2 weeks"))&gt;0,MAX(0,-INT(($C116-(Paychecks!$B$3+1))/(7*($D116="Weekly")+14*($D116="Every 2 weeks")))-MAX(0,-INT(($C116-Paychecks!$A$3)/(7*($D116="Weekly")+14*($D116="Every 2 weeks"))))),IF((($D116="Monthly")+3*($D116="Quarterly")+12*($D116="Yearly"))&gt;0,IF(((YEAR((Paychecks!$B$3+1))-YEAR($C116))*12+MONTH((Paychecks!$B$3+1))-MONTH($C116))&lt;0,0,INT((((YEAR((Paychecks!$B$3+1))-YEAR($C116))*12+MONTH((Paychecks!$B$3+1))-MONTH($C116))-1)/(($D116="Monthly")+3*($D116="Quarterly")+12*($D116="Yearly")))+1+(MOD(((YEAR((Paychecks!$B$3+1))-YEAR($C116))*12+MONTH((Paychecks!$B$3+1))-MONTH($C116)),(($D116="Monthly")+3*($D116="Quarterly")+12*($D116="Yearly")))=0)*(EDATE($C116,((YEAR((Paychecks!$B$3+1))-YEAR($C116))*12+MONTH((Paychecks!$B$3+1))-MONTH($C116)))&lt;(Paychecks!$B$3+1)))-IF(((YEAR(Paychecks!$A$3)-YEAR($C116))*12+MONTH(Paychecks!$A$3)-MONTH($C116))&lt;0,0,INT((((YEAR(Paychecks!$A$3)-YEAR($C116))*12+MONTH(Paychecks!$A$3)-MONTH($C116))-1)/(($D116="Monthly")+3*($D116="Quarterly")+12*($D116="Yearly")))+1+(MOD(((YEAR(Paychecks!$A$3)-YEAR($C116))*12+MONTH(Paychecks!$A$3)-MONTH($C116)),(($D116="Monthly")+3*($D116="Quarterly")+12*($D116="Yearly")))=0)*(EDATE($C116,((YEAR(Paychecks!$A$3)-YEAR($C116))*12+MONTH(Paychecks!$A$3)-MONTH($C116)))&lt;Paychecks!$A$3)),($C116&gt;=Paychecks!$A$3)*($C116&lt;=Paychecks!$B$3))))</f>
      </c>
      <c r="M116" s="14">
        <f>IF(OR($A116="",$C116=""),0,IF((7*($D116="Weekly")+14*($D116="Every 2 weeks"))&gt;0,MAX(0,-INT(($C116-(Paychecks!$B$4+1))/(7*($D116="Weekly")+14*($D116="Every 2 weeks")))-MAX(0,-INT(($C116-Paychecks!$A$4)/(7*($D116="Weekly")+14*($D116="Every 2 weeks"))))),IF((($D116="Monthly")+3*($D116="Quarterly")+12*($D116="Yearly"))&gt;0,IF(((YEAR((Paychecks!$B$4+1))-YEAR($C116))*12+MONTH((Paychecks!$B$4+1))-MONTH($C116))&lt;0,0,INT((((YEAR((Paychecks!$B$4+1))-YEAR($C116))*12+MONTH((Paychecks!$B$4+1))-MONTH($C116))-1)/(($D116="Monthly")+3*($D116="Quarterly")+12*($D116="Yearly")))+1+(MOD(((YEAR((Paychecks!$B$4+1))-YEAR($C116))*12+MONTH((Paychecks!$B$4+1))-MONTH($C116)),(($D116="Monthly")+3*($D116="Quarterly")+12*($D116="Yearly")))=0)*(EDATE($C116,((YEAR((Paychecks!$B$4+1))-YEAR($C116))*12+MONTH((Paychecks!$B$4+1))-MONTH($C116)))&lt;(Paychecks!$B$4+1)))-IF(((YEAR(Paychecks!$A$4)-YEAR($C116))*12+MONTH(Paychecks!$A$4)-MONTH($C116))&lt;0,0,INT((((YEAR(Paychecks!$A$4)-YEAR($C116))*12+MONTH(Paychecks!$A$4)-MONTH($C116))-1)/(($D116="Monthly")+3*($D116="Quarterly")+12*($D116="Yearly")))+1+(MOD(((YEAR(Paychecks!$A$4)-YEAR($C116))*12+MONTH(Paychecks!$A$4)-MONTH($C116)),(($D116="Monthly")+3*($D116="Quarterly")+12*($D116="Yearly")))=0)*(EDATE($C116,((YEAR(Paychecks!$A$4)-YEAR($C116))*12+MONTH(Paychecks!$A$4)-MONTH($C116)))&lt;Paychecks!$A$4)),($C116&gt;=Paychecks!$A$4)*($C116&lt;=Paychecks!$B$4))))</f>
      </c>
      <c r="N116" s="14">
        <f>IF(OR($A116="",$C116=""),0,IF((7*($D116="Weekly")+14*($D116="Every 2 weeks"))&gt;0,MAX(0,-INT(($C116-(Paychecks!$B$5+1))/(7*($D116="Weekly")+14*($D116="Every 2 weeks")))-MAX(0,-INT(($C116-Paychecks!$A$5)/(7*($D116="Weekly")+14*($D116="Every 2 weeks"))))),IF((($D116="Monthly")+3*($D116="Quarterly")+12*($D116="Yearly"))&gt;0,IF(((YEAR((Paychecks!$B$5+1))-YEAR($C116))*12+MONTH((Paychecks!$B$5+1))-MONTH($C116))&lt;0,0,INT((((YEAR((Paychecks!$B$5+1))-YEAR($C116))*12+MONTH((Paychecks!$B$5+1))-MONTH($C116))-1)/(($D116="Monthly")+3*($D116="Quarterly")+12*($D116="Yearly")))+1+(MOD(((YEAR((Paychecks!$B$5+1))-YEAR($C116))*12+MONTH((Paychecks!$B$5+1))-MONTH($C116)),(($D116="Monthly")+3*($D116="Quarterly")+12*($D116="Yearly")))=0)*(EDATE($C116,((YEAR((Paychecks!$B$5+1))-YEAR($C116))*12+MONTH((Paychecks!$B$5+1))-MONTH($C116)))&lt;(Paychecks!$B$5+1)))-IF(((YEAR(Paychecks!$A$5)-YEAR($C116))*12+MONTH(Paychecks!$A$5)-MONTH($C116))&lt;0,0,INT((((YEAR(Paychecks!$A$5)-YEAR($C116))*12+MONTH(Paychecks!$A$5)-MONTH($C116))-1)/(($D116="Monthly")+3*($D116="Quarterly")+12*($D116="Yearly")))+1+(MOD(((YEAR(Paychecks!$A$5)-YEAR($C116))*12+MONTH(Paychecks!$A$5)-MONTH($C116)),(($D116="Monthly")+3*($D116="Quarterly")+12*($D116="Yearly")))=0)*(EDATE($C116,((YEAR(Paychecks!$A$5)-YEAR($C116))*12+MONTH(Paychecks!$A$5)-MONTH($C116)))&lt;Paychecks!$A$5)),($C116&gt;=Paychecks!$A$5)*($C116&lt;=Paychecks!$B$5))))</f>
      </c>
      <c r="O116" s="14">
        <f>IF(OR($A116="",$C116=""),0,IF((7*($D116="Weekly")+14*($D116="Every 2 weeks"))&gt;0,MAX(0,-INT(($C116-(Paychecks!$B$6+1))/(7*($D116="Weekly")+14*($D116="Every 2 weeks")))-MAX(0,-INT(($C116-Paychecks!$A$6)/(7*($D116="Weekly")+14*($D116="Every 2 weeks"))))),IF((($D116="Monthly")+3*($D116="Quarterly")+12*($D116="Yearly"))&gt;0,IF(((YEAR((Paychecks!$B$6+1))-YEAR($C116))*12+MONTH((Paychecks!$B$6+1))-MONTH($C116))&lt;0,0,INT((((YEAR((Paychecks!$B$6+1))-YEAR($C116))*12+MONTH((Paychecks!$B$6+1))-MONTH($C116))-1)/(($D116="Monthly")+3*($D116="Quarterly")+12*($D116="Yearly")))+1+(MOD(((YEAR((Paychecks!$B$6+1))-YEAR($C116))*12+MONTH((Paychecks!$B$6+1))-MONTH($C116)),(($D116="Monthly")+3*($D116="Quarterly")+12*($D116="Yearly")))=0)*(EDATE($C116,((YEAR((Paychecks!$B$6+1))-YEAR($C116))*12+MONTH((Paychecks!$B$6+1))-MONTH($C116)))&lt;(Paychecks!$B$6+1)))-IF(((YEAR(Paychecks!$A$6)-YEAR($C116))*12+MONTH(Paychecks!$A$6)-MONTH($C116))&lt;0,0,INT((((YEAR(Paychecks!$A$6)-YEAR($C116))*12+MONTH(Paychecks!$A$6)-MONTH($C116))-1)/(($D116="Monthly")+3*($D116="Quarterly")+12*($D116="Yearly")))+1+(MOD(((YEAR(Paychecks!$A$6)-YEAR($C116))*12+MONTH(Paychecks!$A$6)-MONTH($C116)),(($D116="Monthly")+3*($D116="Quarterly")+12*($D116="Yearly")))=0)*(EDATE($C116,((YEAR(Paychecks!$A$6)-YEAR($C116))*12+MONTH(Paychecks!$A$6)-MONTH($C116)))&lt;Paychecks!$A$6)),($C116&gt;=Paychecks!$A$6)*($C116&lt;=Paychecks!$B$6))))</f>
      </c>
      <c r="P116" s="14">
        <f>IF(OR($A116="",$C116=""),0,IF((7*($D116="Weekly")+14*($D116="Every 2 weeks"))&gt;0,MAX(0,-INT(($C116-(Paychecks!$B$7+1))/(7*($D116="Weekly")+14*($D116="Every 2 weeks")))-MAX(0,-INT(($C116-Paychecks!$A$7)/(7*($D116="Weekly")+14*($D116="Every 2 weeks"))))),IF((($D116="Monthly")+3*($D116="Quarterly")+12*($D116="Yearly"))&gt;0,IF(((YEAR((Paychecks!$B$7+1))-YEAR($C116))*12+MONTH((Paychecks!$B$7+1))-MONTH($C116))&lt;0,0,INT((((YEAR((Paychecks!$B$7+1))-YEAR($C116))*12+MONTH((Paychecks!$B$7+1))-MONTH($C116))-1)/(($D116="Monthly")+3*($D116="Quarterly")+12*($D116="Yearly")))+1+(MOD(((YEAR((Paychecks!$B$7+1))-YEAR($C116))*12+MONTH((Paychecks!$B$7+1))-MONTH($C116)),(($D116="Monthly")+3*($D116="Quarterly")+12*($D116="Yearly")))=0)*(EDATE($C116,((YEAR((Paychecks!$B$7+1))-YEAR($C116))*12+MONTH((Paychecks!$B$7+1))-MONTH($C116)))&lt;(Paychecks!$B$7+1)))-IF(((YEAR(Paychecks!$A$7)-YEAR($C116))*12+MONTH(Paychecks!$A$7)-MONTH($C116))&lt;0,0,INT((((YEAR(Paychecks!$A$7)-YEAR($C116))*12+MONTH(Paychecks!$A$7)-MONTH($C116))-1)/(($D116="Monthly")+3*($D116="Quarterly")+12*($D116="Yearly")))+1+(MOD(((YEAR(Paychecks!$A$7)-YEAR($C116))*12+MONTH(Paychecks!$A$7)-MONTH($C116)),(($D116="Monthly")+3*($D116="Quarterly")+12*($D116="Yearly")))=0)*(EDATE($C116,((YEAR(Paychecks!$A$7)-YEAR($C116))*12+MONTH(Paychecks!$A$7)-MONTH($C116)))&lt;Paychecks!$A$7)),($C116&gt;=Paychecks!$A$7)*($C116&lt;=Paychecks!$B$7))))</f>
      </c>
      <c r="Q116" s="14">
        <f>IF(OR($A116="",$C116=""),0,IF((7*($D116="Weekly")+14*($D116="Every 2 weeks"))&gt;0,MAX(0,-INT(($C116-(Paychecks!$B$8+1))/(7*($D116="Weekly")+14*($D116="Every 2 weeks")))-MAX(0,-INT(($C116-Paychecks!$A$8)/(7*($D116="Weekly")+14*($D116="Every 2 weeks"))))),IF((($D116="Monthly")+3*($D116="Quarterly")+12*($D116="Yearly"))&gt;0,IF(((YEAR((Paychecks!$B$8+1))-YEAR($C116))*12+MONTH((Paychecks!$B$8+1))-MONTH($C116))&lt;0,0,INT((((YEAR((Paychecks!$B$8+1))-YEAR($C116))*12+MONTH((Paychecks!$B$8+1))-MONTH($C116))-1)/(($D116="Monthly")+3*($D116="Quarterly")+12*($D116="Yearly")))+1+(MOD(((YEAR((Paychecks!$B$8+1))-YEAR($C116))*12+MONTH((Paychecks!$B$8+1))-MONTH($C116)),(($D116="Monthly")+3*($D116="Quarterly")+12*($D116="Yearly")))=0)*(EDATE($C116,((YEAR((Paychecks!$B$8+1))-YEAR($C116))*12+MONTH((Paychecks!$B$8+1))-MONTH($C116)))&lt;(Paychecks!$B$8+1)))-IF(((YEAR(Paychecks!$A$8)-YEAR($C116))*12+MONTH(Paychecks!$A$8)-MONTH($C116))&lt;0,0,INT((((YEAR(Paychecks!$A$8)-YEAR($C116))*12+MONTH(Paychecks!$A$8)-MONTH($C116))-1)/(($D116="Monthly")+3*($D116="Quarterly")+12*($D116="Yearly")))+1+(MOD(((YEAR(Paychecks!$A$8)-YEAR($C116))*12+MONTH(Paychecks!$A$8)-MONTH($C116)),(($D116="Monthly")+3*($D116="Quarterly")+12*($D116="Yearly")))=0)*(EDATE($C116,((YEAR(Paychecks!$A$8)-YEAR($C116))*12+MONTH(Paychecks!$A$8)-MONTH($C116)))&lt;Paychecks!$A$8)),($C116&gt;=Paychecks!$A$8)*($C116&lt;=Paychecks!$B$8))))</f>
      </c>
      <c r="R116" s="14">
        <f>IF(OR($A116="",$C116=""),0,IF((7*($D116="Weekly")+14*($D116="Every 2 weeks"))&gt;0,MAX(0,-INT(($C116-(Paychecks!$B$9+1))/(7*($D116="Weekly")+14*($D116="Every 2 weeks")))-MAX(0,-INT(($C116-Paychecks!$A$9)/(7*($D116="Weekly")+14*($D116="Every 2 weeks"))))),IF((($D116="Monthly")+3*($D116="Quarterly")+12*($D116="Yearly"))&gt;0,IF(((YEAR((Paychecks!$B$9+1))-YEAR($C116))*12+MONTH((Paychecks!$B$9+1))-MONTH($C116))&lt;0,0,INT((((YEAR((Paychecks!$B$9+1))-YEAR($C116))*12+MONTH((Paychecks!$B$9+1))-MONTH($C116))-1)/(($D116="Monthly")+3*($D116="Quarterly")+12*($D116="Yearly")))+1+(MOD(((YEAR((Paychecks!$B$9+1))-YEAR($C116))*12+MONTH((Paychecks!$B$9+1))-MONTH($C116)),(($D116="Monthly")+3*($D116="Quarterly")+12*($D116="Yearly")))=0)*(EDATE($C116,((YEAR((Paychecks!$B$9+1))-YEAR($C116))*12+MONTH((Paychecks!$B$9+1))-MONTH($C116)))&lt;(Paychecks!$B$9+1)))-IF(((YEAR(Paychecks!$A$9)-YEAR($C116))*12+MONTH(Paychecks!$A$9)-MONTH($C116))&lt;0,0,INT((((YEAR(Paychecks!$A$9)-YEAR($C116))*12+MONTH(Paychecks!$A$9)-MONTH($C116))-1)/(($D116="Monthly")+3*($D116="Quarterly")+12*($D116="Yearly")))+1+(MOD(((YEAR(Paychecks!$A$9)-YEAR($C116))*12+MONTH(Paychecks!$A$9)-MONTH($C116)),(($D116="Monthly")+3*($D116="Quarterly")+12*($D116="Yearly")))=0)*(EDATE($C116,((YEAR(Paychecks!$A$9)-YEAR($C116))*12+MONTH(Paychecks!$A$9)-MONTH($C116)))&lt;Paychecks!$A$9)),($C116&gt;=Paychecks!$A$9)*($C116&lt;=Paychecks!$B$9))))</f>
      </c>
    </row>
    <row r="117" spans="1:18" x14ac:dyDescent="0.25">
      <c r="A117" s="2"/>
      <c r="B117" s="11"/>
      <c r="C117" s="9"/>
      <c r="D117" s="2"/>
      <c r="E117" s="2"/>
      <c r="F117" s="2"/>
      <c r="G117" s="2">
        <f>IF(A117="","",IF(F117="Yes","Paid",IF(C117&lt;TODAY(),"Overdue",IF(C117-TODAY()&lt;=HeadsUp,"Due soon",IF(E117="Yes","Autopay","Upcoming")))))</f>
      </c>
      <c r="H117" s="2">
        <f>IF(OR(A117="",F117="Yes"),"",C117-TODAY())</f>
      </c>
      <c r="I117" s="9">
        <f>IF(OR(A117="",C117=""),"",IF(OR(C117&lt;Paychecks!$A$2,C117&gt;Paychecks!$B$9),"",INDEX(Paychecks!$A$2:$A$9,MATCH(C117,Paychecks!$A$2:$A$9,1))))</f>
      </c>
      <c r="J117" s="2"/>
      <c r="K117" s="14">
        <f>IF(OR($A117="",$C117=""),0,IF((7*($D117="Weekly")+14*($D117="Every 2 weeks"))&gt;0,MAX(0,-INT(($C117-(Paychecks!$B$2+1))/(7*($D117="Weekly")+14*($D117="Every 2 weeks")))-MAX(0,-INT(($C117-Paychecks!$A$2)/(7*($D117="Weekly")+14*($D117="Every 2 weeks"))))),IF((($D117="Monthly")+3*($D117="Quarterly")+12*($D117="Yearly"))&gt;0,IF(((YEAR((Paychecks!$B$2+1))-YEAR($C117))*12+MONTH((Paychecks!$B$2+1))-MONTH($C117))&lt;0,0,INT((((YEAR((Paychecks!$B$2+1))-YEAR($C117))*12+MONTH((Paychecks!$B$2+1))-MONTH($C117))-1)/(($D117="Monthly")+3*($D117="Quarterly")+12*($D117="Yearly")))+1+(MOD(((YEAR((Paychecks!$B$2+1))-YEAR($C117))*12+MONTH((Paychecks!$B$2+1))-MONTH($C117)),(($D117="Monthly")+3*($D117="Quarterly")+12*($D117="Yearly")))=0)*(EDATE($C117,((YEAR((Paychecks!$B$2+1))-YEAR($C117))*12+MONTH((Paychecks!$B$2+1))-MONTH($C117)))&lt;(Paychecks!$B$2+1)))-IF(((YEAR(Paychecks!$A$2)-YEAR($C117))*12+MONTH(Paychecks!$A$2)-MONTH($C117))&lt;0,0,INT((((YEAR(Paychecks!$A$2)-YEAR($C117))*12+MONTH(Paychecks!$A$2)-MONTH($C117))-1)/(($D117="Monthly")+3*($D117="Quarterly")+12*($D117="Yearly")))+1+(MOD(((YEAR(Paychecks!$A$2)-YEAR($C117))*12+MONTH(Paychecks!$A$2)-MONTH($C117)),(($D117="Monthly")+3*($D117="Quarterly")+12*($D117="Yearly")))=0)*(EDATE($C117,((YEAR(Paychecks!$A$2)-YEAR($C117))*12+MONTH(Paychecks!$A$2)-MONTH($C117)))&lt;Paychecks!$A$2)),($C117&gt;=Paychecks!$A$2)*($C117&lt;=Paychecks!$B$2))))</f>
      </c>
      <c r="L117" s="14">
        <f>IF(OR($A117="",$C117=""),0,IF((7*($D117="Weekly")+14*($D117="Every 2 weeks"))&gt;0,MAX(0,-INT(($C117-(Paychecks!$B$3+1))/(7*($D117="Weekly")+14*($D117="Every 2 weeks")))-MAX(0,-INT(($C117-Paychecks!$A$3)/(7*($D117="Weekly")+14*($D117="Every 2 weeks"))))),IF((($D117="Monthly")+3*($D117="Quarterly")+12*($D117="Yearly"))&gt;0,IF(((YEAR((Paychecks!$B$3+1))-YEAR($C117))*12+MONTH((Paychecks!$B$3+1))-MONTH($C117))&lt;0,0,INT((((YEAR((Paychecks!$B$3+1))-YEAR($C117))*12+MONTH((Paychecks!$B$3+1))-MONTH($C117))-1)/(($D117="Monthly")+3*($D117="Quarterly")+12*($D117="Yearly")))+1+(MOD(((YEAR((Paychecks!$B$3+1))-YEAR($C117))*12+MONTH((Paychecks!$B$3+1))-MONTH($C117)),(($D117="Monthly")+3*($D117="Quarterly")+12*($D117="Yearly")))=0)*(EDATE($C117,((YEAR((Paychecks!$B$3+1))-YEAR($C117))*12+MONTH((Paychecks!$B$3+1))-MONTH($C117)))&lt;(Paychecks!$B$3+1)))-IF(((YEAR(Paychecks!$A$3)-YEAR($C117))*12+MONTH(Paychecks!$A$3)-MONTH($C117))&lt;0,0,INT((((YEAR(Paychecks!$A$3)-YEAR($C117))*12+MONTH(Paychecks!$A$3)-MONTH($C117))-1)/(($D117="Monthly")+3*($D117="Quarterly")+12*($D117="Yearly")))+1+(MOD(((YEAR(Paychecks!$A$3)-YEAR($C117))*12+MONTH(Paychecks!$A$3)-MONTH($C117)),(($D117="Monthly")+3*($D117="Quarterly")+12*($D117="Yearly")))=0)*(EDATE($C117,((YEAR(Paychecks!$A$3)-YEAR($C117))*12+MONTH(Paychecks!$A$3)-MONTH($C117)))&lt;Paychecks!$A$3)),($C117&gt;=Paychecks!$A$3)*($C117&lt;=Paychecks!$B$3))))</f>
      </c>
      <c r="M117" s="14">
        <f>IF(OR($A117="",$C117=""),0,IF((7*($D117="Weekly")+14*($D117="Every 2 weeks"))&gt;0,MAX(0,-INT(($C117-(Paychecks!$B$4+1))/(7*($D117="Weekly")+14*($D117="Every 2 weeks")))-MAX(0,-INT(($C117-Paychecks!$A$4)/(7*($D117="Weekly")+14*($D117="Every 2 weeks"))))),IF((($D117="Monthly")+3*($D117="Quarterly")+12*($D117="Yearly"))&gt;0,IF(((YEAR((Paychecks!$B$4+1))-YEAR($C117))*12+MONTH((Paychecks!$B$4+1))-MONTH($C117))&lt;0,0,INT((((YEAR((Paychecks!$B$4+1))-YEAR($C117))*12+MONTH((Paychecks!$B$4+1))-MONTH($C117))-1)/(($D117="Monthly")+3*($D117="Quarterly")+12*($D117="Yearly")))+1+(MOD(((YEAR((Paychecks!$B$4+1))-YEAR($C117))*12+MONTH((Paychecks!$B$4+1))-MONTH($C117)),(($D117="Monthly")+3*($D117="Quarterly")+12*($D117="Yearly")))=0)*(EDATE($C117,((YEAR((Paychecks!$B$4+1))-YEAR($C117))*12+MONTH((Paychecks!$B$4+1))-MONTH($C117)))&lt;(Paychecks!$B$4+1)))-IF(((YEAR(Paychecks!$A$4)-YEAR($C117))*12+MONTH(Paychecks!$A$4)-MONTH($C117))&lt;0,0,INT((((YEAR(Paychecks!$A$4)-YEAR($C117))*12+MONTH(Paychecks!$A$4)-MONTH($C117))-1)/(($D117="Monthly")+3*($D117="Quarterly")+12*($D117="Yearly")))+1+(MOD(((YEAR(Paychecks!$A$4)-YEAR($C117))*12+MONTH(Paychecks!$A$4)-MONTH($C117)),(($D117="Monthly")+3*($D117="Quarterly")+12*($D117="Yearly")))=0)*(EDATE($C117,((YEAR(Paychecks!$A$4)-YEAR($C117))*12+MONTH(Paychecks!$A$4)-MONTH($C117)))&lt;Paychecks!$A$4)),($C117&gt;=Paychecks!$A$4)*($C117&lt;=Paychecks!$B$4))))</f>
      </c>
      <c r="N117" s="14">
        <f>IF(OR($A117="",$C117=""),0,IF((7*($D117="Weekly")+14*($D117="Every 2 weeks"))&gt;0,MAX(0,-INT(($C117-(Paychecks!$B$5+1))/(7*($D117="Weekly")+14*($D117="Every 2 weeks")))-MAX(0,-INT(($C117-Paychecks!$A$5)/(7*($D117="Weekly")+14*($D117="Every 2 weeks"))))),IF((($D117="Monthly")+3*($D117="Quarterly")+12*($D117="Yearly"))&gt;0,IF(((YEAR((Paychecks!$B$5+1))-YEAR($C117))*12+MONTH((Paychecks!$B$5+1))-MONTH($C117))&lt;0,0,INT((((YEAR((Paychecks!$B$5+1))-YEAR($C117))*12+MONTH((Paychecks!$B$5+1))-MONTH($C117))-1)/(($D117="Monthly")+3*($D117="Quarterly")+12*($D117="Yearly")))+1+(MOD(((YEAR((Paychecks!$B$5+1))-YEAR($C117))*12+MONTH((Paychecks!$B$5+1))-MONTH($C117)),(($D117="Monthly")+3*($D117="Quarterly")+12*($D117="Yearly")))=0)*(EDATE($C117,((YEAR((Paychecks!$B$5+1))-YEAR($C117))*12+MONTH((Paychecks!$B$5+1))-MONTH($C117)))&lt;(Paychecks!$B$5+1)))-IF(((YEAR(Paychecks!$A$5)-YEAR($C117))*12+MONTH(Paychecks!$A$5)-MONTH($C117))&lt;0,0,INT((((YEAR(Paychecks!$A$5)-YEAR($C117))*12+MONTH(Paychecks!$A$5)-MONTH($C117))-1)/(($D117="Monthly")+3*($D117="Quarterly")+12*($D117="Yearly")))+1+(MOD(((YEAR(Paychecks!$A$5)-YEAR($C117))*12+MONTH(Paychecks!$A$5)-MONTH($C117)),(($D117="Monthly")+3*($D117="Quarterly")+12*($D117="Yearly")))=0)*(EDATE($C117,((YEAR(Paychecks!$A$5)-YEAR($C117))*12+MONTH(Paychecks!$A$5)-MONTH($C117)))&lt;Paychecks!$A$5)),($C117&gt;=Paychecks!$A$5)*($C117&lt;=Paychecks!$B$5))))</f>
      </c>
      <c r="O117" s="14">
        <f>IF(OR($A117="",$C117=""),0,IF((7*($D117="Weekly")+14*($D117="Every 2 weeks"))&gt;0,MAX(0,-INT(($C117-(Paychecks!$B$6+1))/(7*($D117="Weekly")+14*($D117="Every 2 weeks")))-MAX(0,-INT(($C117-Paychecks!$A$6)/(7*($D117="Weekly")+14*($D117="Every 2 weeks"))))),IF((($D117="Monthly")+3*($D117="Quarterly")+12*($D117="Yearly"))&gt;0,IF(((YEAR((Paychecks!$B$6+1))-YEAR($C117))*12+MONTH((Paychecks!$B$6+1))-MONTH($C117))&lt;0,0,INT((((YEAR((Paychecks!$B$6+1))-YEAR($C117))*12+MONTH((Paychecks!$B$6+1))-MONTH($C117))-1)/(($D117="Monthly")+3*($D117="Quarterly")+12*($D117="Yearly")))+1+(MOD(((YEAR((Paychecks!$B$6+1))-YEAR($C117))*12+MONTH((Paychecks!$B$6+1))-MONTH($C117)),(($D117="Monthly")+3*($D117="Quarterly")+12*($D117="Yearly")))=0)*(EDATE($C117,((YEAR((Paychecks!$B$6+1))-YEAR($C117))*12+MONTH((Paychecks!$B$6+1))-MONTH($C117)))&lt;(Paychecks!$B$6+1)))-IF(((YEAR(Paychecks!$A$6)-YEAR($C117))*12+MONTH(Paychecks!$A$6)-MONTH($C117))&lt;0,0,INT((((YEAR(Paychecks!$A$6)-YEAR($C117))*12+MONTH(Paychecks!$A$6)-MONTH($C117))-1)/(($D117="Monthly")+3*($D117="Quarterly")+12*($D117="Yearly")))+1+(MOD(((YEAR(Paychecks!$A$6)-YEAR($C117))*12+MONTH(Paychecks!$A$6)-MONTH($C117)),(($D117="Monthly")+3*($D117="Quarterly")+12*($D117="Yearly")))=0)*(EDATE($C117,((YEAR(Paychecks!$A$6)-YEAR($C117))*12+MONTH(Paychecks!$A$6)-MONTH($C117)))&lt;Paychecks!$A$6)),($C117&gt;=Paychecks!$A$6)*($C117&lt;=Paychecks!$B$6))))</f>
      </c>
      <c r="P117" s="14">
        <f>IF(OR($A117="",$C117=""),0,IF((7*($D117="Weekly")+14*($D117="Every 2 weeks"))&gt;0,MAX(0,-INT(($C117-(Paychecks!$B$7+1))/(7*($D117="Weekly")+14*($D117="Every 2 weeks")))-MAX(0,-INT(($C117-Paychecks!$A$7)/(7*($D117="Weekly")+14*($D117="Every 2 weeks"))))),IF((($D117="Monthly")+3*($D117="Quarterly")+12*($D117="Yearly"))&gt;0,IF(((YEAR((Paychecks!$B$7+1))-YEAR($C117))*12+MONTH((Paychecks!$B$7+1))-MONTH($C117))&lt;0,0,INT((((YEAR((Paychecks!$B$7+1))-YEAR($C117))*12+MONTH((Paychecks!$B$7+1))-MONTH($C117))-1)/(($D117="Monthly")+3*($D117="Quarterly")+12*($D117="Yearly")))+1+(MOD(((YEAR((Paychecks!$B$7+1))-YEAR($C117))*12+MONTH((Paychecks!$B$7+1))-MONTH($C117)),(($D117="Monthly")+3*($D117="Quarterly")+12*($D117="Yearly")))=0)*(EDATE($C117,((YEAR((Paychecks!$B$7+1))-YEAR($C117))*12+MONTH((Paychecks!$B$7+1))-MONTH($C117)))&lt;(Paychecks!$B$7+1)))-IF(((YEAR(Paychecks!$A$7)-YEAR($C117))*12+MONTH(Paychecks!$A$7)-MONTH($C117))&lt;0,0,INT((((YEAR(Paychecks!$A$7)-YEAR($C117))*12+MONTH(Paychecks!$A$7)-MONTH($C117))-1)/(($D117="Monthly")+3*($D117="Quarterly")+12*($D117="Yearly")))+1+(MOD(((YEAR(Paychecks!$A$7)-YEAR($C117))*12+MONTH(Paychecks!$A$7)-MONTH($C117)),(($D117="Monthly")+3*($D117="Quarterly")+12*($D117="Yearly")))=0)*(EDATE($C117,((YEAR(Paychecks!$A$7)-YEAR($C117))*12+MONTH(Paychecks!$A$7)-MONTH($C117)))&lt;Paychecks!$A$7)),($C117&gt;=Paychecks!$A$7)*($C117&lt;=Paychecks!$B$7))))</f>
      </c>
      <c r="Q117" s="14">
        <f>IF(OR($A117="",$C117=""),0,IF((7*($D117="Weekly")+14*($D117="Every 2 weeks"))&gt;0,MAX(0,-INT(($C117-(Paychecks!$B$8+1))/(7*($D117="Weekly")+14*($D117="Every 2 weeks")))-MAX(0,-INT(($C117-Paychecks!$A$8)/(7*($D117="Weekly")+14*($D117="Every 2 weeks"))))),IF((($D117="Monthly")+3*($D117="Quarterly")+12*($D117="Yearly"))&gt;0,IF(((YEAR((Paychecks!$B$8+1))-YEAR($C117))*12+MONTH((Paychecks!$B$8+1))-MONTH($C117))&lt;0,0,INT((((YEAR((Paychecks!$B$8+1))-YEAR($C117))*12+MONTH((Paychecks!$B$8+1))-MONTH($C117))-1)/(($D117="Monthly")+3*($D117="Quarterly")+12*($D117="Yearly")))+1+(MOD(((YEAR((Paychecks!$B$8+1))-YEAR($C117))*12+MONTH((Paychecks!$B$8+1))-MONTH($C117)),(($D117="Monthly")+3*($D117="Quarterly")+12*($D117="Yearly")))=0)*(EDATE($C117,((YEAR((Paychecks!$B$8+1))-YEAR($C117))*12+MONTH((Paychecks!$B$8+1))-MONTH($C117)))&lt;(Paychecks!$B$8+1)))-IF(((YEAR(Paychecks!$A$8)-YEAR($C117))*12+MONTH(Paychecks!$A$8)-MONTH($C117))&lt;0,0,INT((((YEAR(Paychecks!$A$8)-YEAR($C117))*12+MONTH(Paychecks!$A$8)-MONTH($C117))-1)/(($D117="Monthly")+3*($D117="Quarterly")+12*($D117="Yearly")))+1+(MOD(((YEAR(Paychecks!$A$8)-YEAR($C117))*12+MONTH(Paychecks!$A$8)-MONTH($C117)),(($D117="Monthly")+3*($D117="Quarterly")+12*($D117="Yearly")))=0)*(EDATE($C117,((YEAR(Paychecks!$A$8)-YEAR($C117))*12+MONTH(Paychecks!$A$8)-MONTH($C117)))&lt;Paychecks!$A$8)),($C117&gt;=Paychecks!$A$8)*($C117&lt;=Paychecks!$B$8))))</f>
      </c>
      <c r="R117" s="14">
        <f>IF(OR($A117="",$C117=""),0,IF((7*($D117="Weekly")+14*($D117="Every 2 weeks"))&gt;0,MAX(0,-INT(($C117-(Paychecks!$B$9+1))/(7*($D117="Weekly")+14*($D117="Every 2 weeks")))-MAX(0,-INT(($C117-Paychecks!$A$9)/(7*($D117="Weekly")+14*($D117="Every 2 weeks"))))),IF((($D117="Monthly")+3*($D117="Quarterly")+12*($D117="Yearly"))&gt;0,IF(((YEAR((Paychecks!$B$9+1))-YEAR($C117))*12+MONTH((Paychecks!$B$9+1))-MONTH($C117))&lt;0,0,INT((((YEAR((Paychecks!$B$9+1))-YEAR($C117))*12+MONTH((Paychecks!$B$9+1))-MONTH($C117))-1)/(($D117="Monthly")+3*($D117="Quarterly")+12*($D117="Yearly")))+1+(MOD(((YEAR((Paychecks!$B$9+1))-YEAR($C117))*12+MONTH((Paychecks!$B$9+1))-MONTH($C117)),(($D117="Monthly")+3*($D117="Quarterly")+12*($D117="Yearly")))=0)*(EDATE($C117,((YEAR((Paychecks!$B$9+1))-YEAR($C117))*12+MONTH((Paychecks!$B$9+1))-MONTH($C117)))&lt;(Paychecks!$B$9+1)))-IF(((YEAR(Paychecks!$A$9)-YEAR($C117))*12+MONTH(Paychecks!$A$9)-MONTH($C117))&lt;0,0,INT((((YEAR(Paychecks!$A$9)-YEAR($C117))*12+MONTH(Paychecks!$A$9)-MONTH($C117))-1)/(($D117="Monthly")+3*($D117="Quarterly")+12*($D117="Yearly")))+1+(MOD(((YEAR(Paychecks!$A$9)-YEAR($C117))*12+MONTH(Paychecks!$A$9)-MONTH($C117)),(($D117="Monthly")+3*($D117="Quarterly")+12*($D117="Yearly")))=0)*(EDATE($C117,((YEAR(Paychecks!$A$9)-YEAR($C117))*12+MONTH(Paychecks!$A$9)-MONTH($C117)))&lt;Paychecks!$A$9)),($C117&gt;=Paychecks!$A$9)*($C117&lt;=Paychecks!$B$9))))</f>
      </c>
    </row>
    <row r="118" spans="1:18" x14ac:dyDescent="0.25">
      <c r="A118" s="2"/>
      <c r="B118" s="11"/>
      <c r="C118" s="9"/>
      <c r="D118" s="2"/>
      <c r="E118" s="2"/>
      <c r="F118" s="2"/>
      <c r="G118" s="2">
        <f>IF(A118="","",IF(F118="Yes","Paid",IF(C118&lt;TODAY(),"Overdue",IF(C118-TODAY()&lt;=HeadsUp,"Due soon",IF(E118="Yes","Autopay","Upcoming")))))</f>
      </c>
      <c r="H118" s="2">
        <f>IF(OR(A118="",F118="Yes"),"",C118-TODAY())</f>
      </c>
      <c r="I118" s="9">
        <f>IF(OR(A118="",C118=""),"",IF(OR(C118&lt;Paychecks!$A$2,C118&gt;Paychecks!$B$9),"",INDEX(Paychecks!$A$2:$A$9,MATCH(C118,Paychecks!$A$2:$A$9,1))))</f>
      </c>
      <c r="J118" s="2"/>
      <c r="K118" s="14">
        <f>IF(OR($A118="",$C118=""),0,IF((7*($D118="Weekly")+14*($D118="Every 2 weeks"))&gt;0,MAX(0,-INT(($C118-(Paychecks!$B$2+1))/(7*($D118="Weekly")+14*($D118="Every 2 weeks")))-MAX(0,-INT(($C118-Paychecks!$A$2)/(7*($D118="Weekly")+14*($D118="Every 2 weeks"))))),IF((($D118="Monthly")+3*($D118="Quarterly")+12*($D118="Yearly"))&gt;0,IF(((YEAR((Paychecks!$B$2+1))-YEAR($C118))*12+MONTH((Paychecks!$B$2+1))-MONTH($C118))&lt;0,0,INT((((YEAR((Paychecks!$B$2+1))-YEAR($C118))*12+MONTH((Paychecks!$B$2+1))-MONTH($C118))-1)/(($D118="Monthly")+3*($D118="Quarterly")+12*($D118="Yearly")))+1+(MOD(((YEAR((Paychecks!$B$2+1))-YEAR($C118))*12+MONTH((Paychecks!$B$2+1))-MONTH($C118)),(($D118="Monthly")+3*($D118="Quarterly")+12*($D118="Yearly")))=0)*(EDATE($C118,((YEAR((Paychecks!$B$2+1))-YEAR($C118))*12+MONTH((Paychecks!$B$2+1))-MONTH($C118)))&lt;(Paychecks!$B$2+1)))-IF(((YEAR(Paychecks!$A$2)-YEAR($C118))*12+MONTH(Paychecks!$A$2)-MONTH($C118))&lt;0,0,INT((((YEAR(Paychecks!$A$2)-YEAR($C118))*12+MONTH(Paychecks!$A$2)-MONTH($C118))-1)/(($D118="Monthly")+3*($D118="Quarterly")+12*($D118="Yearly")))+1+(MOD(((YEAR(Paychecks!$A$2)-YEAR($C118))*12+MONTH(Paychecks!$A$2)-MONTH($C118)),(($D118="Monthly")+3*($D118="Quarterly")+12*($D118="Yearly")))=0)*(EDATE($C118,((YEAR(Paychecks!$A$2)-YEAR($C118))*12+MONTH(Paychecks!$A$2)-MONTH($C118)))&lt;Paychecks!$A$2)),($C118&gt;=Paychecks!$A$2)*($C118&lt;=Paychecks!$B$2))))</f>
      </c>
      <c r="L118" s="14">
        <f>IF(OR($A118="",$C118=""),0,IF((7*($D118="Weekly")+14*($D118="Every 2 weeks"))&gt;0,MAX(0,-INT(($C118-(Paychecks!$B$3+1))/(7*($D118="Weekly")+14*($D118="Every 2 weeks")))-MAX(0,-INT(($C118-Paychecks!$A$3)/(7*($D118="Weekly")+14*($D118="Every 2 weeks"))))),IF((($D118="Monthly")+3*($D118="Quarterly")+12*($D118="Yearly"))&gt;0,IF(((YEAR((Paychecks!$B$3+1))-YEAR($C118))*12+MONTH((Paychecks!$B$3+1))-MONTH($C118))&lt;0,0,INT((((YEAR((Paychecks!$B$3+1))-YEAR($C118))*12+MONTH((Paychecks!$B$3+1))-MONTH($C118))-1)/(($D118="Monthly")+3*($D118="Quarterly")+12*($D118="Yearly")))+1+(MOD(((YEAR((Paychecks!$B$3+1))-YEAR($C118))*12+MONTH((Paychecks!$B$3+1))-MONTH($C118)),(($D118="Monthly")+3*($D118="Quarterly")+12*($D118="Yearly")))=0)*(EDATE($C118,((YEAR((Paychecks!$B$3+1))-YEAR($C118))*12+MONTH((Paychecks!$B$3+1))-MONTH($C118)))&lt;(Paychecks!$B$3+1)))-IF(((YEAR(Paychecks!$A$3)-YEAR($C118))*12+MONTH(Paychecks!$A$3)-MONTH($C118))&lt;0,0,INT((((YEAR(Paychecks!$A$3)-YEAR($C118))*12+MONTH(Paychecks!$A$3)-MONTH($C118))-1)/(($D118="Monthly")+3*($D118="Quarterly")+12*($D118="Yearly")))+1+(MOD(((YEAR(Paychecks!$A$3)-YEAR($C118))*12+MONTH(Paychecks!$A$3)-MONTH($C118)),(($D118="Monthly")+3*($D118="Quarterly")+12*($D118="Yearly")))=0)*(EDATE($C118,((YEAR(Paychecks!$A$3)-YEAR($C118))*12+MONTH(Paychecks!$A$3)-MONTH($C118)))&lt;Paychecks!$A$3)),($C118&gt;=Paychecks!$A$3)*($C118&lt;=Paychecks!$B$3))))</f>
      </c>
      <c r="M118" s="14">
        <f>IF(OR($A118="",$C118=""),0,IF((7*($D118="Weekly")+14*($D118="Every 2 weeks"))&gt;0,MAX(0,-INT(($C118-(Paychecks!$B$4+1))/(7*($D118="Weekly")+14*($D118="Every 2 weeks")))-MAX(0,-INT(($C118-Paychecks!$A$4)/(7*($D118="Weekly")+14*($D118="Every 2 weeks"))))),IF((($D118="Monthly")+3*($D118="Quarterly")+12*($D118="Yearly"))&gt;0,IF(((YEAR((Paychecks!$B$4+1))-YEAR($C118))*12+MONTH((Paychecks!$B$4+1))-MONTH($C118))&lt;0,0,INT((((YEAR((Paychecks!$B$4+1))-YEAR($C118))*12+MONTH((Paychecks!$B$4+1))-MONTH($C118))-1)/(($D118="Monthly")+3*($D118="Quarterly")+12*($D118="Yearly")))+1+(MOD(((YEAR((Paychecks!$B$4+1))-YEAR($C118))*12+MONTH((Paychecks!$B$4+1))-MONTH($C118)),(($D118="Monthly")+3*($D118="Quarterly")+12*($D118="Yearly")))=0)*(EDATE($C118,((YEAR((Paychecks!$B$4+1))-YEAR($C118))*12+MONTH((Paychecks!$B$4+1))-MONTH($C118)))&lt;(Paychecks!$B$4+1)))-IF(((YEAR(Paychecks!$A$4)-YEAR($C118))*12+MONTH(Paychecks!$A$4)-MONTH($C118))&lt;0,0,INT((((YEAR(Paychecks!$A$4)-YEAR($C118))*12+MONTH(Paychecks!$A$4)-MONTH($C118))-1)/(($D118="Monthly")+3*($D118="Quarterly")+12*($D118="Yearly")))+1+(MOD(((YEAR(Paychecks!$A$4)-YEAR($C118))*12+MONTH(Paychecks!$A$4)-MONTH($C118)),(($D118="Monthly")+3*($D118="Quarterly")+12*($D118="Yearly")))=0)*(EDATE($C118,((YEAR(Paychecks!$A$4)-YEAR($C118))*12+MONTH(Paychecks!$A$4)-MONTH($C118)))&lt;Paychecks!$A$4)),($C118&gt;=Paychecks!$A$4)*($C118&lt;=Paychecks!$B$4))))</f>
      </c>
      <c r="N118" s="14">
        <f>IF(OR($A118="",$C118=""),0,IF((7*($D118="Weekly")+14*($D118="Every 2 weeks"))&gt;0,MAX(0,-INT(($C118-(Paychecks!$B$5+1))/(7*($D118="Weekly")+14*($D118="Every 2 weeks")))-MAX(0,-INT(($C118-Paychecks!$A$5)/(7*($D118="Weekly")+14*($D118="Every 2 weeks"))))),IF((($D118="Monthly")+3*($D118="Quarterly")+12*($D118="Yearly"))&gt;0,IF(((YEAR((Paychecks!$B$5+1))-YEAR($C118))*12+MONTH((Paychecks!$B$5+1))-MONTH($C118))&lt;0,0,INT((((YEAR((Paychecks!$B$5+1))-YEAR($C118))*12+MONTH((Paychecks!$B$5+1))-MONTH($C118))-1)/(($D118="Monthly")+3*($D118="Quarterly")+12*($D118="Yearly")))+1+(MOD(((YEAR((Paychecks!$B$5+1))-YEAR($C118))*12+MONTH((Paychecks!$B$5+1))-MONTH($C118)),(($D118="Monthly")+3*($D118="Quarterly")+12*($D118="Yearly")))=0)*(EDATE($C118,((YEAR((Paychecks!$B$5+1))-YEAR($C118))*12+MONTH((Paychecks!$B$5+1))-MONTH($C118)))&lt;(Paychecks!$B$5+1)))-IF(((YEAR(Paychecks!$A$5)-YEAR($C118))*12+MONTH(Paychecks!$A$5)-MONTH($C118))&lt;0,0,INT((((YEAR(Paychecks!$A$5)-YEAR($C118))*12+MONTH(Paychecks!$A$5)-MONTH($C118))-1)/(($D118="Monthly")+3*($D118="Quarterly")+12*($D118="Yearly")))+1+(MOD(((YEAR(Paychecks!$A$5)-YEAR($C118))*12+MONTH(Paychecks!$A$5)-MONTH($C118)),(($D118="Monthly")+3*($D118="Quarterly")+12*($D118="Yearly")))=0)*(EDATE($C118,((YEAR(Paychecks!$A$5)-YEAR($C118))*12+MONTH(Paychecks!$A$5)-MONTH($C118)))&lt;Paychecks!$A$5)),($C118&gt;=Paychecks!$A$5)*($C118&lt;=Paychecks!$B$5))))</f>
      </c>
      <c r="O118" s="14">
        <f>IF(OR($A118="",$C118=""),0,IF((7*($D118="Weekly")+14*($D118="Every 2 weeks"))&gt;0,MAX(0,-INT(($C118-(Paychecks!$B$6+1))/(7*($D118="Weekly")+14*($D118="Every 2 weeks")))-MAX(0,-INT(($C118-Paychecks!$A$6)/(7*($D118="Weekly")+14*($D118="Every 2 weeks"))))),IF((($D118="Monthly")+3*($D118="Quarterly")+12*($D118="Yearly"))&gt;0,IF(((YEAR((Paychecks!$B$6+1))-YEAR($C118))*12+MONTH((Paychecks!$B$6+1))-MONTH($C118))&lt;0,0,INT((((YEAR((Paychecks!$B$6+1))-YEAR($C118))*12+MONTH((Paychecks!$B$6+1))-MONTH($C118))-1)/(($D118="Monthly")+3*($D118="Quarterly")+12*($D118="Yearly")))+1+(MOD(((YEAR((Paychecks!$B$6+1))-YEAR($C118))*12+MONTH((Paychecks!$B$6+1))-MONTH($C118)),(($D118="Monthly")+3*($D118="Quarterly")+12*($D118="Yearly")))=0)*(EDATE($C118,((YEAR((Paychecks!$B$6+1))-YEAR($C118))*12+MONTH((Paychecks!$B$6+1))-MONTH($C118)))&lt;(Paychecks!$B$6+1)))-IF(((YEAR(Paychecks!$A$6)-YEAR($C118))*12+MONTH(Paychecks!$A$6)-MONTH($C118))&lt;0,0,INT((((YEAR(Paychecks!$A$6)-YEAR($C118))*12+MONTH(Paychecks!$A$6)-MONTH($C118))-1)/(($D118="Monthly")+3*($D118="Quarterly")+12*($D118="Yearly")))+1+(MOD(((YEAR(Paychecks!$A$6)-YEAR($C118))*12+MONTH(Paychecks!$A$6)-MONTH($C118)),(($D118="Monthly")+3*($D118="Quarterly")+12*($D118="Yearly")))=0)*(EDATE($C118,((YEAR(Paychecks!$A$6)-YEAR($C118))*12+MONTH(Paychecks!$A$6)-MONTH($C118)))&lt;Paychecks!$A$6)),($C118&gt;=Paychecks!$A$6)*($C118&lt;=Paychecks!$B$6))))</f>
      </c>
      <c r="P118" s="14">
        <f>IF(OR($A118="",$C118=""),0,IF((7*($D118="Weekly")+14*($D118="Every 2 weeks"))&gt;0,MAX(0,-INT(($C118-(Paychecks!$B$7+1))/(7*($D118="Weekly")+14*($D118="Every 2 weeks")))-MAX(0,-INT(($C118-Paychecks!$A$7)/(7*($D118="Weekly")+14*($D118="Every 2 weeks"))))),IF((($D118="Monthly")+3*($D118="Quarterly")+12*($D118="Yearly"))&gt;0,IF(((YEAR((Paychecks!$B$7+1))-YEAR($C118))*12+MONTH((Paychecks!$B$7+1))-MONTH($C118))&lt;0,0,INT((((YEAR((Paychecks!$B$7+1))-YEAR($C118))*12+MONTH((Paychecks!$B$7+1))-MONTH($C118))-1)/(($D118="Monthly")+3*($D118="Quarterly")+12*($D118="Yearly")))+1+(MOD(((YEAR((Paychecks!$B$7+1))-YEAR($C118))*12+MONTH((Paychecks!$B$7+1))-MONTH($C118)),(($D118="Monthly")+3*($D118="Quarterly")+12*($D118="Yearly")))=0)*(EDATE($C118,((YEAR((Paychecks!$B$7+1))-YEAR($C118))*12+MONTH((Paychecks!$B$7+1))-MONTH($C118)))&lt;(Paychecks!$B$7+1)))-IF(((YEAR(Paychecks!$A$7)-YEAR($C118))*12+MONTH(Paychecks!$A$7)-MONTH($C118))&lt;0,0,INT((((YEAR(Paychecks!$A$7)-YEAR($C118))*12+MONTH(Paychecks!$A$7)-MONTH($C118))-1)/(($D118="Monthly")+3*($D118="Quarterly")+12*($D118="Yearly")))+1+(MOD(((YEAR(Paychecks!$A$7)-YEAR($C118))*12+MONTH(Paychecks!$A$7)-MONTH($C118)),(($D118="Monthly")+3*($D118="Quarterly")+12*($D118="Yearly")))=0)*(EDATE($C118,((YEAR(Paychecks!$A$7)-YEAR($C118))*12+MONTH(Paychecks!$A$7)-MONTH($C118)))&lt;Paychecks!$A$7)),($C118&gt;=Paychecks!$A$7)*($C118&lt;=Paychecks!$B$7))))</f>
      </c>
      <c r="Q118" s="14">
        <f>IF(OR($A118="",$C118=""),0,IF((7*($D118="Weekly")+14*($D118="Every 2 weeks"))&gt;0,MAX(0,-INT(($C118-(Paychecks!$B$8+1))/(7*($D118="Weekly")+14*($D118="Every 2 weeks")))-MAX(0,-INT(($C118-Paychecks!$A$8)/(7*($D118="Weekly")+14*($D118="Every 2 weeks"))))),IF((($D118="Monthly")+3*($D118="Quarterly")+12*($D118="Yearly"))&gt;0,IF(((YEAR((Paychecks!$B$8+1))-YEAR($C118))*12+MONTH((Paychecks!$B$8+1))-MONTH($C118))&lt;0,0,INT((((YEAR((Paychecks!$B$8+1))-YEAR($C118))*12+MONTH((Paychecks!$B$8+1))-MONTH($C118))-1)/(($D118="Monthly")+3*($D118="Quarterly")+12*($D118="Yearly")))+1+(MOD(((YEAR((Paychecks!$B$8+1))-YEAR($C118))*12+MONTH((Paychecks!$B$8+1))-MONTH($C118)),(($D118="Monthly")+3*($D118="Quarterly")+12*($D118="Yearly")))=0)*(EDATE($C118,((YEAR((Paychecks!$B$8+1))-YEAR($C118))*12+MONTH((Paychecks!$B$8+1))-MONTH($C118)))&lt;(Paychecks!$B$8+1)))-IF(((YEAR(Paychecks!$A$8)-YEAR($C118))*12+MONTH(Paychecks!$A$8)-MONTH($C118))&lt;0,0,INT((((YEAR(Paychecks!$A$8)-YEAR($C118))*12+MONTH(Paychecks!$A$8)-MONTH($C118))-1)/(($D118="Monthly")+3*($D118="Quarterly")+12*($D118="Yearly")))+1+(MOD(((YEAR(Paychecks!$A$8)-YEAR($C118))*12+MONTH(Paychecks!$A$8)-MONTH($C118)),(($D118="Monthly")+3*($D118="Quarterly")+12*($D118="Yearly")))=0)*(EDATE($C118,((YEAR(Paychecks!$A$8)-YEAR($C118))*12+MONTH(Paychecks!$A$8)-MONTH($C118)))&lt;Paychecks!$A$8)),($C118&gt;=Paychecks!$A$8)*($C118&lt;=Paychecks!$B$8))))</f>
      </c>
      <c r="R118" s="14">
        <f>IF(OR($A118="",$C118=""),0,IF((7*($D118="Weekly")+14*($D118="Every 2 weeks"))&gt;0,MAX(0,-INT(($C118-(Paychecks!$B$9+1))/(7*($D118="Weekly")+14*($D118="Every 2 weeks")))-MAX(0,-INT(($C118-Paychecks!$A$9)/(7*($D118="Weekly")+14*($D118="Every 2 weeks"))))),IF((($D118="Monthly")+3*($D118="Quarterly")+12*($D118="Yearly"))&gt;0,IF(((YEAR((Paychecks!$B$9+1))-YEAR($C118))*12+MONTH((Paychecks!$B$9+1))-MONTH($C118))&lt;0,0,INT((((YEAR((Paychecks!$B$9+1))-YEAR($C118))*12+MONTH((Paychecks!$B$9+1))-MONTH($C118))-1)/(($D118="Monthly")+3*($D118="Quarterly")+12*($D118="Yearly")))+1+(MOD(((YEAR((Paychecks!$B$9+1))-YEAR($C118))*12+MONTH((Paychecks!$B$9+1))-MONTH($C118)),(($D118="Monthly")+3*($D118="Quarterly")+12*($D118="Yearly")))=0)*(EDATE($C118,((YEAR((Paychecks!$B$9+1))-YEAR($C118))*12+MONTH((Paychecks!$B$9+1))-MONTH($C118)))&lt;(Paychecks!$B$9+1)))-IF(((YEAR(Paychecks!$A$9)-YEAR($C118))*12+MONTH(Paychecks!$A$9)-MONTH($C118))&lt;0,0,INT((((YEAR(Paychecks!$A$9)-YEAR($C118))*12+MONTH(Paychecks!$A$9)-MONTH($C118))-1)/(($D118="Monthly")+3*($D118="Quarterly")+12*($D118="Yearly")))+1+(MOD(((YEAR(Paychecks!$A$9)-YEAR($C118))*12+MONTH(Paychecks!$A$9)-MONTH($C118)),(($D118="Monthly")+3*($D118="Quarterly")+12*($D118="Yearly")))=0)*(EDATE($C118,((YEAR(Paychecks!$A$9)-YEAR($C118))*12+MONTH(Paychecks!$A$9)-MONTH($C118)))&lt;Paychecks!$A$9)),($C118&gt;=Paychecks!$A$9)*($C118&lt;=Paychecks!$B$9))))</f>
      </c>
    </row>
    <row r="119" spans="1:18" x14ac:dyDescent="0.25">
      <c r="A119" s="2"/>
      <c r="B119" s="11"/>
      <c r="C119" s="9"/>
      <c r="D119" s="2"/>
      <c r="E119" s="2"/>
      <c r="F119" s="2"/>
      <c r="G119" s="2">
        <f>IF(A119="","",IF(F119="Yes","Paid",IF(C119&lt;TODAY(),"Overdue",IF(C119-TODAY()&lt;=HeadsUp,"Due soon",IF(E119="Yes","Autopay","Upcoming")))))</f>
      </c>
      <c r="H119" s="2">
        <f>IF(OR(A119="",F119="Yes"),"",C119-TODAY())</f>
      </c>
      <c r="I119" s="9">
        <f>IF(OR(A119="",C119=""),"",IF(OR(C119&lt;Paychecks!$A$2,C119&gt;Paychecks!$B$9),"",INDEX(Paychecks!$A$2:$A$9,MATCH(C119,Paychecks!$A$2:$A$9,1))))</f>
      </c>
      <c r="J119" s="2"/>
      <c r="K119" s="14">
        <f>IF(OR($A119="",$C119=""),0,IF((7*($D119="Weekly")+14*($D119="Every 2 weeks"))&gt;0,MAX(0,-INT(($C119-(Paychecks!$B$2+1))/(7*($D119="Weekly")+14*($D119="Every 2 weeks")))-MAX(0,-INT(($C119-Paychecks!$A$2)/(7*($D119="Weekly")+14*($D119="Every 2 weeks"))))),IF((($D119="Monthly")+3*($D119="Quarterly")+12*($D119="Yearly"))&gt;0,IF(((YEAR((Paychecks!$B$2+1))-YEAR($C119))*12+MONTH((Paychecks!$B$2+1))-MONTH($C119))&lt;0,0,INT((((YEAR((Paychecks!$B$2+1))-YEAR($C119))*12+MONTH((Paychecks!$B$2+1))-MONTH($C119))-1)/(($D119="Monthly")+3*($D119="Quarterly")+12*($D119="Yearly")))+1+(MOD(((YEAR((Paychecks!$B$2+1))-YEAR($C119))*12+MONTH((Paychecks!$B$2+1))-MONTH($C119)),(($D119="Monthly")+3*($D119="Quarterly")+12*($D119="Yearly")))=0)*(EDATE($C119,((YEAR((Paychecks!$B$2+1))-YEAR($C119))*12+MONTH((Paychecks!$B$2+1))-MONTH($C119)))&lt;(Paychecks!$B$2+1)))-IF(((YEAR(Paychecks!$A$2)-YEAR($C119))*12+MONTH(Paychecks!$A$2)-MONTH($C119))&lt;0,0,INT((((YEAR(Paychecks!$A$2)-YEAR($C119))*12+MONTH(Paychecks!$A$2)-MONTH($C119))-1)/(($D119="Monthly")+3*($D119="Quarterly")+12*($D119="Yearly")))+1+(MOD(((YEAR(Paychecks!$A$2)-YEAR($C119))*12+MONTH(Paychecks!$A$2)-MONTH($C119)),(($D119="Monthly")+3*($D119="Quarterly")+12*($D119="Yearly")))=0)*(EDATE($C119,((YEAR(Paychecks!$A$2)-YEAR($C119))*12+MONTH(Paychecks!$A$2)-MONTH($C119)))&lt;Paychecks!$A$2)),($C119&gt;=Paychecks!$A$2)*($C119&lt;=Paychecks!$B$2))))</f>
      </c>
      <c r="L119" s="14">
        <f>IF(OR($A119="",$C119=""),0,IF((7*($D119="Weekly")+14*($D119="Every 2 weeks"))&gt;0,MAX(0,-INT(($C119-(Paychecks!$B$3+1))/(7*($D119="Weekly")+14*($D119="Every 2 weeks")))-MAX(0,-INT(($C119-Paychecks!$A$3)/(7*($D119="Weekly")+14*($D119="Every 2 weeks"))))),IF((($D119="Monthly")+3*($D119="Quarterly")+12*($D119="Yearly"))&gt;0,IF(((YEAR((Paychecks!$B$3+1))-YEAR($C119))*12+MONTH((Paychecks!$B$3+1))-MONTH($C119))&lt;0,0,INT((((YEAR((Paychecks!$B$3+1))-YEAR($C119))*12+MONTH((Paychecks!$B$3+1))-MONTH($C119))-1)/(($D119="Monthly")+3*($D119="Quarterly")+12*($D119="Yearly")))+1+(MOD(((YEAR((Paychecks!$B$3+1))-YEAR($C119))*12+MONTH((Paychecks!$B$3+1))-MONTH($C119)),(($D119="Monthly")+3*($D119="Quarterly")+12*($D119="Yearly")))=0)*(EDATE($C119,((YEAR((Paychecks!$B$3+1))-YEAR($C119))*12+MONTH((Paychecks!$B$3+1))-MONTH($C119)))&lt;(Paychecks!$B$3+1)))-IF(((YEAR(Paychecks!$A$3)-YEAR($C119))*12+MONTH(Paychecks!$A$3)-MONTH($C119))&lt;0,0,INT((((YEAR(Paychecks!$A$3)-YEAR($C119))*12+MONTH(Paychecks!$A$3)-MONTH($C119))-1)/(($D119="Monthly")+3*($D119="Quarterly")+12*($D119="Yearly")))+1+(MOD(((YEAR(Paychecks!$A$3)-YEAR($C119))*12+MONTH(Paychecks!$A$3)-MONTH($C119)),(($D119="Monthly")+3*($D119="Quarterly")+12*($D119="Yearly")))=0)*(EDATE($C119,((YEAR(Paychecks!$A$3)-YEAR($C119))*12+MONTH(Paychecks!$A$3)-MONTH($C119)))&lt;Paychecks!$A$3)),($C119&gt;=Paychecks!$A$3)*($C119&lt;=Paychecks!$B$3))))</f>
      </c>
      <c r="M119" s="14">
        <f>IF(OR($A119="",$C119=""),0,IF((7*($D119="Weekly")+14*($D119="Every 2 weeks"))&gt;0,MAX(0,-INT(($C119-(Paychecks!$B$4+1))/(7*($D119="Weekly")+14*($D119="Every 2 weeks")))-MAX(0,-INT(($C119-Paychecks!$A$4)/(7*($D119="Weekly")+14*($D119="Every 2 weeks"))))),IF((($D119="Monthly")+3*($D119="Quarterly")+12*($D119="Yearly"))&gt;0,IF(((YEAR((Paychecks!$B$4+1))-YEAR($C119))*12+MONTH((Paychecks!$B$4+1))-MONTH($C119))&lt;0,0,INT((((YEAR((Paychecks!$B$4+1))-YEAR($C119))*12+MONTH((Paychecks!$B$4+1))-MONTH($C119))-1)/(($D119="Monthly")+3*($D119="Quarterly")+12*($D119="Yearly")))+1+(MOD(((YEAR((Paychecks!$B$4+1))-YEAR($C119))*12+MONTH((Paychecks!$B$4+1))-MONTH($C119)),(($D119="Monthly")+3*($D119="Quarterly")+12*($D119="Yearly")))=0)*(EDATE($C119,((YEAR((Paychecks!$B$4+1))-YEAR($C119))*12+MONTH((Paychecks!$B$4+1))-MONTH($C119)))&lt;(Paychecks!$B$4+1)))-IF(((YEAR(Paychecks!$A$4)-YEAR($C119))*12+MONTH(Paychecks!$A$4)-MONTH($C119))&lt;0,0,INT((((YEAR(Paychecks!$A$4)-YEAR($C119))*12+MONTH(Paychecks!$A$4)-MONTH($C119))-1)/(($D119="Monthly")+3*($D119="Quarterly")+12*($D119="Yearly")))+1+(MOD(((YEAR(Paychecks!$A$4)-YEAR($C119))*12+MONTH(Paychecks!$A$4)-MONTH($C119)),(($D119="Monthly")+3*($D119="Quarterly")+12*($D119="Yearly")))=0)*(EDATE($C119,((YEAR(Paychecks!$A$4)-YEAR($C119))*12+MONTH(Paychecks!$A$4)-MONTH($C119)))&lt;Paychecks!$A$4)),($C119&gt;=Paychecks!$A$4)*($C119&lt;=Paychecks!$B$4))))</f>
      </c>
      <c r="N119" s="14">
        <f>IF(OR($A119="",$C119=""),0,IF((7*($D119="Weekly")+14*($D119="Every 2 weeks"))&gt;0,MAX(0,-INT(($C119-(Paychecks!$B$5+1))/(7*($D119="Weekly")+14*($D119="Every 2 weeks")))-MAX(0,-INT(($C119-Paychecks!$A$5)/(7*($D119="Weekly")+14*($D119="Every 2 weeks"))))),IF((($D119="Monthly")+3*($D119="Quarterly")+12*($D119="Yearly"))&gt;0,IF(((YEAR((Paychecks!$B$5+1))-YEAR($C119))*12+MONTH((Paychecks!$B$5+1))-MONTH($C119))&lt;0,0,INT((((YEAR((Paychecks!$B$5+1))-YEAR($C119))*12+MONTH((Paychecks!$B$5+1))-MONTH($C119))-1)/(($D119="Monthly")+3*($D119="Quarterly")+12*($D119="Yearly")))+1+(MOD(((YEAR((Paychecks!$B$5+1))-YEAR($C119))*12+MONTH((Paychecks!$B$5+1))-MONTH($C119)),(($D119="Monthly")+3*($D119="Quarterly")+12*($D119="Yearly")))=0)*(EDATE($C119,((YEAR((Paychecks!$B$5+1))-YEAR($C119))*12+MONTH((Paychecks!$B$5+1))-MONTH($C119)))&lt;(Paychecks!$B$5+1)))-IF(((YEAR(Paychecks!$A$5)-YEAR($C119))*12+MONTH(Paychecks!$A$5)-MONTH($C119))&lt;0,0,INT((((YEAR(Paychecks!$A$5)-YEAR($C119))*12+MONTH(Paychecks!$A$5)-MONTH($C119))-1)/(($D119="Monthly")+3*($D119="Quarterly")+12*($D119="Yearly")))+1+(MOD(((YEAR(Paychecks!$A$5)-YEAR($C119))*12+MONTH(Paychecks!$A$5)-MONTH($C119)),(($D119="Monthly")+3*($D119="Quarterly")+12*($D119="Yearly")))=0)*(EDATE($C119,((YEAR(Paychecks!$A$5)-YEAR($C119))*12+MONTH(Paychecks!$A$5)-MONTH($C119)))&lt;Paychecks!$A$5)),($C119&gt;=Paychecks!$A$5)*($C119&lt;=Paychecks!$B$5))))</f>
      </c>
      <c r="O119" s="14">
        <f>IF(OR($A119="",$C119=""),0,IF((7*($D119="Weekly")+14*($D119="Every 2 weeks"))&gt;0,MAX(0,-INT(($C119-(Paychecks!$B$6+1))/(7*($D119="Weekly")+14*($D119="Every 2 weeks")))-MAX(0,-INT(($C119-Paychecks!$A$6)/(7*($D119="Weekly")+14*($D119="Every 2 weeks"))))),IF((($D119="Monthly")+3*($D119="Quarterly")+12*($D119="Yearly"))&gt;0,IF(((YEAR((Paychecks!$B$6+1))-YEAR($C119))*12+MONTH((Paychecks!$B$6+1))-MONTH($C119))&lt;0,0,INT((((YEAR((Paychecks!$B$6+1))-YEAR($C119))*12+MONTH((Paychecks!$B$6+1))-MONTH($C119))-1)/(($D119="Monthly")+3*($D119="Quarterly")+12*($D119="Yearly")))+1+(MOD(((YEAR((Paychecks!$B$6+1))-YEAR($C119))*12+MONTH((Paychecks!$B$6+1))-MONTH($C119)),(($D119="Monthly")+3*($D119="Quarterly")+12*($D119="Yearly")))=0)*(EDATE($C119,((YEAR((Paychecks!$B$6+1))-YEAR($C119))*12+MONTH((Paychecks!$B$6+1))-MONTH($C119)))&lt;(Paychecks!$B$6+1)))-IF(((YEAR(Paychecks!$A$6)-YEAR($C119))*12+MONTH(Paychecks!$A$6)-MONTH($C119))&lt;0,0,INT((((YEAR(Paychecks!$A$6)-YEAR($C119))*12+MONTH(Paychecks!$A$6)-MONTH($C119))-1)/(($D119="Monthly")+3*($D119="Quarterly")+12*($D119="Yearly")))+1+(MOD(((YEAR(Paychecks!$A$6)-YEAR($C119))*12+MONTH(Paychecks!$A$6)-MONTH($C119)),(($D119="Monthly")+3*($D119="Quarterly")+12*($D119="Yearly")))=0)*(EDATE($C119,((YEAR(Paychecks!$A$6)-YEAR($C119))*12+MONTH(Paychecks!$A$6)-MONTH($C119)))&lt;Paychecks!$A$6)),($C119&gt;=Paychecks!$A$6)*($C119&lt;=Paychecks!$B$6))))</f>
      </c>
      <c r="P119" s="14">
        <f>IF(OR($A119="",$C119=""),0,IF((7*($D119="Weekly")+14*($D119="Every 2 weeks"))&gt;0,MAX(0,-INT(($C119-(Paychecks!$B$7+1))/(7*($D119="Weekly")+14*($D119="Every 2 weeks")))-MAX(0,-INT(($C119-Paychecks!$A$7)/(7*($D119="Weekly")+14*($D119="Every 2 weeks"))))),IF((($D119="Monthly")+3*($D119="Quarterly")+12*($D119="Yearly"))&gt;0,IF(((YEAR((Paychecks!$B$7+1))-YEAR($C119))*12+MONTH((Paychecks!$B$7+1))-MONTH($C119))&lt;0,0,INT((((YEAR((Paychecks!$B$7+1))-YEAR($C119))*12+MONTH((Paychecks!$B$7+1))-MONTH($C119))-1)/(($D119="Monthly")+3*($D119="Quarterly")+12*($D119="Yearly")))+1+(MOD(((YEAR((Paychecks!$B$7+1))-YEAR($C119))*12+MONTH((Paychecks!$B$7+1))-MONTH($C119)),(($D119="Monthly")+3*($D119="Quarterly")+12*($D119="Yearly")))=0)*(EDATE($C119,((YEAR((Paychecks!$B$7+1))-YEAR($C119))*12+MONTH((Paychecks!$B$7+1))-MONTH($C119)))&lt;(Paychecks!$B$7+1)))-IF(((YEAR(Paychecks!$A$7)-YEAR($C119))*12+MONTH(Paychecks!$A$7)-MONTH($C119))&lt;0,0,INT((((YEAR(Paychecks!$A$7)-YEAR($C119))*12+MONTH(Paychecks!$A$7)-MONTH($C119))-1)/(($D119="Monthly")+3*($D119="Quarterly")+12*($D119="Yearly")))+1+(MOD(((YEAR(Paychecks!$A$7)-YEAR($C119))*12+MONTH(Paychecks!$A$7)-MONTH($C119)),(($D119="Monthly")+3*($D119="Quarterly")+12*($D119="Yearly")))=0)*(EDATE($C119,((YEAR(Paychecks!$A$7)-YEAR($C119))*12+MONTH(Paychecks!$A$7)-MONTH($C119)))&lt;Paychecks!$A$7)),($C119&gt;=Paychecks!$A$7)*($C119&lt;=Paychecks!$B$7))))</f>
      </c>
      <c r="Q119" s="14">
        <f>IF(OR($A119="",$C119=""),0,IF((7*($D119="Weekly")+14*($D119="Every 2 weeks"))&gt;0,MAX(0,-INT(($C119-(Paychecks!$B$8+1))/(7*($D119="Weekly")+14*($D119="Every 2 weeks")))-MAX(0,-INT(($C119-Paychecks!$A$8)/(7*($D119="Weekly")+14*($D119="Every 2 weeks"))))),IF((($D119="Monthly")+3*($D119="Quarterly")+12*($D119="Yearly"))&gt;0,IF(((YEAR((Paychecks!$B$8+1))-YEAR($C119))*12+MONTH((Paychecks!$B$8+1))-MONTH($C119))&lt;0,0,INT((((YEAR((Paychecks!$B$8+1))-YEAR($C119))*12+MONTH((Paychecks!$B$8+1))-MONTH($C119))-1)/(($D119="Monthly")+3*($D119="Quarterly")+12*($D119="Yearly")))+1+(MOD(((YEAR((Paychecks!$B$8+1))-YEAR($C119))*12+MONTH((Paychecks!$B$8+1))-MONTH($C119)),(($D119="Monthly")+3*($D119="Quarterly")+12*($D119="Yearly")))=0)*(EDATE($C119,((YEAR((Paychecks!$B$8+1))-YEAR($C119))*12+MONTH((Paychecks!$B$8+1))-MONTH($C119)))&lt;(Paychecks!$B$8+1)))-IF(((YEAR(Paychecks!$A$8)-YEAR($C119))*12+MONTH(Paychecks!$A$8)-MONTH($C119))&lt;0,0,INT((((YEAR(Paychecks!$A$8)-YEAR($C119))*12+MONTH(Paychecks!$A$8)-MONTH($C119))-1)/(($D119="Monthly")+3*($D119="Quarterly")+12*($D119="Yearly")))+1+(MOD(((YEAR(Paychecks!$A$8)-YEAR($C119))*12+MONTH(Paychecks!$A$8)-MONTH($C119)),(($D119="Monthly")+3*($D119="Quarterly")+12*($D119="Yearly")))=0)*(EDATE($C119,((YEAR(Paychecks!$A$8)-YEAR($C119))*12+MONTH(Paychecks!$A$8)-MONTH($C119)))&lt;Paychecks!$A$8)),($C119&gt;=Paychecks!$A$8)*($C119&lt;=Paychecks!$B$8))))</f>
      </c>
      <c r="R119" s="14">
        <f>IF(OR($A119="",$C119=""),0,IF((7*($D119="Weekly")+14*($D119="Every 2 weeks"))&gt;0,MAX(0,-INT(($C119-(Paychecks!$B$9+1))/(7*($D119="Weekly")+14*($D119="Every 2 weeks")))-MAX(0,-INT(($C119-Paychecks!$A$9)/(7*($D119="Weekly")+14*($D119="Every 2 weeks"))))),IF((($D119="Monthly")+3*($D119="Quarterly")+12*($D119="Yearly"))&gt;0,IF(((YEAR((Paychecks!$B$9+1))-YEAR($C119))*12+MONTH((Paychecks!$B$9+1))-MONTH($C119))&lt;0,0,INT((((YEAR((Paychecks!$B$9+1))-YEAR($C119))*12+MONTH((Paychecks!$B$9+1))-MONTH($C119))-1)/(($D119="Monthly")+3*($D119="Quarterly")+12*($D119="Yearly")))+1+(MOD(((YEAR((Paychecks!$B$9+1))-YEAR($C119))*12+MONTH((Paychecks!$B$9+1))-MONTH($C119)),(($D119="Monthly")+3*($D119="Quarterly")+12*($D119="Yearly")))=0)*(EDATE($C119,((YEAR((Paychecks!$B$9+1))-YEAR($C119))*12+MONTH((Paychecks!$B$9+1))-MONTH($C119)))&lt;(Paychecks!$B$9+1)))-IF(((YEAR(Paychecks!$A$9)-YEAR($C119))*12+MONTH(Paychecks!$A$9)-MONTH($C119))&lt;0,0,INT((((YEAR(Paychecks!$A$9)-YEAR($C119))*12+MONTH(Paychecks!$A$9)-MONTH($C119))-1)/(($D119="Monthly")+3*($D119="Quarterly")+12*($D119="Yearly")))+1+(MOD(((YEAR(Paychecks!$A$9)-YEAR($C119))*12+MONTH(Paychecks!$A$9)-MONTH($C119)),(($D119="Monthly")+3*($D119="Quarterly")+12*($D119="Yearly")))=0)*(EDATE($C119,((YEAR(Paychecks!$A$9)-YEAR($C119))*12+MONTH(Paychecks!$A$9)-MONTH($C119)))&lt;Paychecks!$A$9)),($C119&gt;=Paychecks!$A$9)*($C119&lt;=Paychecks!$B$9))))</f>
      </c>
    </row>
    <row r="120" spans="1:18" x14ac:dyDescent="0.25">
      <c r="A120" s="2"/>
      <c r="B120" s="11"/>
      <c r="C120" s="9"/>
      <c r="D120" s="2"/>
      <c r="E120" s="2"/>
      <c r="F120" s="2"/>
      <c r="G120" s="2">
        <f>IF(A120="","",IF(F120="Yes","Paid",IF(C120&lt;TODAY(),"Overdue",IF(C120-TODAY()&lt;=HeadsUp,"Due soon",IF(E120="Yes","Autopay","Upcoming")))))</f>
      </c>
      <c r="H120" s="2">
        <f>IF(OR(A120="",F120="Yes"),"",C120-TODAY())</f>
      </c>
      <c r="I120" s="9">
        <f>IF(OR(A120="",C120=""),"",IF(OR(C120&lt;Paychecks!$A$2,C120&gt;Paychecks!$B$9),"",INDEX(Paychecks!$A$2:$A$9,MATCH(C120,Paychecks!$A$2:$A$9,1))))</f>
      </c>
      <c r="J120" s="2"/>
      <c r="K120" s="14">
        <f>IF(OR($A120="",$C120=""),0,IF((7*($D120="Weekly")+14*($D120="Every 2 weeks"))&gt;0,MAX(0,-INT(($C120-(Paychecks!$B$2+1))/(7*($D120="Weekly")+14*($D120="Every 2 weeks")))-MAX(0,-INT(($C120-Paychecks!$A$2)/(7*($D120="Weekly")+14*($D120="Every 2 weeks"))))),IF((($D120="Monthly")+3*($D120="Quarterly")+12*($D120="Yearly"))&gt;0,IF(((YEAR((Paychecks!$B$2+1))-YEAR($C120))*12+MONTH((Paychecks!$B$2+1))-MONTH($C120))&lt;0,0,INT((((YEAR((Paychecks!$B$2+1))-YEAR($C120))*12+MONTH((Paychecks!$B$2+1))-MONTH($C120))-1)/(($D120="Monthly")+3*($D120="Quarterly")+12*($D120="Yearly")))+1+(MOD(((YEAR((Paychecks!$B$2+1))-YEAR($C120))*12+MONTH((Paychecks!$B$2+1))-MONTH($C120)),(($D120="Monthly")+3*($D120="Quarterly")+12*($D120="Yearly")))=0)*(EDATE($C120,((YEAR((Paychecks!$B$2+1))-YEAR($C120))*12+MONTH((Paychecks!$B$2+1))-MONTH($C120)))&lt;(Paychecks!$B$2+1)))-IF(((YEAR(Paychecks!$A$2)-YEAR($C120))*12+MONTH(Paychecks!$A$2)-MONTH($C120))&lt;0,0,INT((((YEAR(Paychecks!$A$2)-YEAR($C120))*12+MONTH(Paychecks!$A$2)-MONTH($C120))-1)/(($D120="Monthly")+3*($D120="Quarterly")+12*($D120="Yearly")))+1+(MOD(((YEAR(Paychecks!$A$2)-YEAR($C120))*12+MONTH(Paychecks!$A$2)-MONTH($C120)),(($D120="Monthly")+3*($D120="Quarterly")+12*($D120="Yearly")))=0)*(EDATE($C120,((YEAR(Paychecks!$A$2)-YEAR($C120))*12+MONTH(Paychecks!$A$2)-MONTH($C120)))&lt;Paychecks!$A$2)),($C120&gt;=Paychecks!$A$2)*($C120&lt;=Paychecks!$B$2))))</f>
      </c>
      <c r="L120" s="14">
        <f>IF(OR($A120="",$C120=""),0,IF((7*($D120="Weekly")+14*($D120="Every 2 weeks"))&gt;0,MAX(0,-INT(($C120-(Paychecks!$B$3+1))/(7*($D120="Weekly")+14*($D120="Every 2 weeks")))-MAX(0,-INT(($C120-Paychecks!$A$3)/(7*($D120="Weekly")+14*($D120="Every 2 weeks"))))),IF((($D120="Monthly")+3*($D120="Quarterly")+12*($D120="Yearly"))&gt;0,IF(((YEAR((Paychecks!$B$3+1))-YEAR($C120))*12+MONTH((Paychecks!$B$3+1))-MONTH($C120))&lt;0,0,INT((((YEAR((Paychecks!$B$3+1))-YEAR($C120))*12+MONTH((Paychecks!$B$3+1))-MONTH($C120))-1)/(($D120="Monthly")+3*($D120="Quarterly")+12*($D120="Yearly")))+1+(MOD(((YEAR((Paychecks!$B$3+1))-YEAR($C120))*12+MONTH((Paychecks!$B$3+1))-MONTH($C120)),(($D120="Monthly")+3*($D120="Quarterly")+12*($D120="Yearly")))=0)*(EDATE($C120,((YEAR((Paychecks!$B$3+1))-YEAR($C120))*12+MONTH((Paychecks!$B$3+1))-MONTH($C120)))&lt;(Paychecks!$B$3+1)))-IF(((YEAR(Paychecks!$A$3)-YEAR($C120))*12+MONTH(Paychecks!$A$3)-MONTH($C120))&lt;0,0,INT((((YEAR(Paychecks!$A$3)-YEAR($C120))*12+MONTH(Paychecks!$A$3)-MONTH($C120))-1)/(($D120="Monthly")+3*($D120="Quarterly")+12*($D120="Yearly")))+1+(MOD(((YEAR(Paychecks!$A$3)-YEAR($C120))*12+MONTH(Paychecks!$A$3)-MONTH($C120)),(($D120="Monthly")+3*($D120="Quarterly")+12*($D120="Yearly")))=0)*(EDATE($C120,((YEAR(Paychecks!$A$3)-YEAR($C120))*12+MONTH(Paychecks!$A$3)-MONTH($C120)))&lt;Paychecks!$A$3)),($C120&gt;=Paychecks!$A$3)*($C120&lt;=Paychecks!$B$3))))</f>
      </c>
      <c r="M120" s="14">
        <f>IF(OR($A120="",$C120=""),0,IF((7*($D120="Weekly")+14*($D120="Every 2 weeks"))&gt;0,MAX(0,-INT(($C120-(Paychecks!$B$4+1))/(7*($D120="Weekly")+14*($D120="Every 2 weeks")))-MAX(0,-INT(($C120-Paychecks!$A$4)/(7*($D120="Weekly")+14*($D120="Every 2 weeks"))))),IF((($D120="Monthly")+3*($D120="Quarterly")+12*($D120="Yearly"))&gt;0,IF(((YEAR((Paychecks!$B$4+1))-YEAR($C120))*12+MONTH((Paychecks!$B$4+1))-MONTH($C120))&lt;0,0,INT((((YEAR((Paychecks!$B$4+1))-YEAR($C120))*12+MONTH((Paychecks!$B$4+1))-MONTH($C120))-1)/(($D120="Monthly")+3*($D120="Quarterly")+12*($D120="Yearly")))+1+(MOD(((YEAR((Paychecks!$B$4+1))-YEAR($C120))*12+MONTH((Paychecks!$B$4+1))-MONTH($C120)),(($D120="Monthly")+3*($D120="Quarterly")+12*($D120="Yearly")))=0)*(EDATE($C120,((YEAR((Paychecks!$B$4+1))-YEAR($C120))*12+MONTH((Paychecks!$B$4+1))-MONTH($C120)))&lt;(Paychecks!$B$4+1)))-IF(((YEAR(Paychecks!$A$4)-YEAR($C120))*12+MONTH(Paychecks!$A$4)-MONTH($C120))&lt;0,0,INT((((YEAR(Paychecks!$A$4)-YEAR($C120))*12+MONTH(Paychecks!$A$4)-MONTH($C120))-1)/(($D120="Monthly")+3*($D120="Quarterly")+12*($D120="Yearly")))+1+(MOD(((YEAR(Paychecks!$A$4)-YEAR($C120))*12+MONTH(Paychecks!$A$4)-MONTH($C120)),(($D120="Monthly")+3*($D120="Quarterly")+12*($D120="Yearly")))=0)*(EDATE($C120,((YEAR(Paychecks!$A$4)-YEAR($C120))*12+MONTH(Paychecks!$A$4)-MONTH($C120)))&lt;Paychecks!$A$4)),($C120&gt;=Paychecks!$A$4)*($C120&lt;=Paychecks!$B$4))))</f>
      </c>
      <c r="N120" s="14">
        <f>IF(OR($A120="",$C120=""),0,IF((7*($D120="Weekly")+14*($D120="Every 2 weeks"))&gt;0,MAX(0,-INT(($C120-(Paychecks!$B$5+1))/(7*($D120="Weekly")+14*($D120="Every 2 weeks")))-MAX(0,-INT(($C120-Paychecks!$A$5)/(7*($D120="Weekly")+14*($D120="Every 2 weeks"))))),IF((($D120="Monthly")+3*($D120="Quarterly")+12*($D120="Yearly"))&gt;0,IF(((YEAR((Paychecks!$B$5+1))-YEAR($C120))*12+MONTH((Paychecks!$B$5+1))-MONTH($C120))&lt;0,0,INT((((YEAR((Paychecks!$B$5+1))-YEAR($C120))*12+MONTH((Paychecks!$B$5+1))-MONTH($C120))-1)/(($D120="Monthly")+3*($D120="Quarterly")+12*($D120="Yearly")))+1+(MOD(((YEAR((Paychecks!$B$5+1))-YEAR($C120))*12+MONTH((Paychecks!$B$5+1))-MONTH($C120)),(($D120="Monthly")+3*($D120="Quarterly")+12*($D120="Yearly")))=0)*(EDATE($C120,((YEAR((Paychecks!$B$5+1))-YEAR($C120))*12+MONTH((Paychecks!$B$5+1))-MONTH($C120)))&lt;(Paychecks!$B$5+1)))-IF(((YEAR(Paychecks!$A$5)-YEAR($C120))*12+MONTH(Paychecks!$A$5)-MONTH($C120))&lt;0,0,INT((((YEAR(Paychecks!$A$5)-YEAR($C120))*12+MONTH(Paychecks!$A$5)-MONTH($C120))-1)/(($D120="Monthly")+3*($D120="Quarterly")+12*($D120="Yearly")))+1+(MOD(((YEAR(Paychecks!$A$5)-YEAR($C120))*12+MONTH(Paychecks!$A$5)-MONTH($C120)),(($D120="Monthly")+3*($D120="Quarterly")+12*($D120="Yearly")))=0)*(EDATE($C120,((YEAR(Paychecks!$A$5)-YEAR($C120))*12+MONTH(Paychecks!$A$5)-MONTH($C120)))&lt;Paychecks!$A$5)),($C120&gt;=Paychecks!$A$5)*($C120&lt;=Paychecks!$B$5))))</f>
      </c>
      <c r="O120" s="14">
        <f>IF(OR($A120="",$C120=""),0,IF((7*($D120="Weekly")+14*($D120="Every 2 weeks"))&gt;0,MAX(0,-INT(($C120-(Paychecks!$B$6+1))/(7*($D120="Weekly")+14*($D120="Every 2 weeks")))-MAX(0,-INT(($C120-Paychecks!$A$6)/(7*($D120="Weekly")+14*($D120="Every 2 weeks"))))),IF((($D120="Monthly")+3*($D120="Quarterly")+12*($D120="Yearly"))&gt;0,IF(((YEAR((Paychecks!$B$6+1))-YEAR($C120))*12+MONTH((Paychecks!$B$6+1))-MONTH($C120))&lt;0,0,INT((((YEAR((Paychecks!$B$6+1))-YEAR($C120))*12+MONTH((Paychecks!$B$6+1))-MONTH($C120))-1)/(($D120="Monthly")+3*($D120="Quarterly")+12*($D120="Yearly")))+1+(MOD(((YEAR((Paychecks!$B$6+1))-YEAR($C120))*12+MONTH((Paychecks!$B$6+1))-MONTH($C120)),(($D120="Monthly")+3*($D120="Quarterly")+12*($D120="Yearly")))=0)*(EDATE($C120,((YEAR((Paychecks!$B$6+1))-YEAR($C120))*12+MONTH((Paychecks!$B$6+1))-MONTH($C120)))&lt;(Paychecks!$B$6+1)))-IF(((YEAR(Paychecks!$A$6)-YEAR($C120))*12+MONTH(Paychecks!$A$6)-MONTH($C120))&lt;0,0,INT((((YEAR(Paychecks!$A$6)-YEAR($C120))*12+MONTH(Paychecks!$A$6)-MONTH($C120))-1)/(($D120="Monthly")+3*($D120="Quarterly")+12*($D120="Yearly")))+1+(MOD(((YEAR(Paychecks!$A$6)-YEAR($C120))*12+MONTH(Paychecks!$A$6)-MONTH($C120)),(($D120="Monthly")+3*($D120="Quarterly")+12*($D120="Yearly")))=0)*(EDATE($C120,((YEAR(Paychecks!$A$6)-YEAR($C120))*12+MONTH(Paychecks!$A$6)-MONTH($C120)))&lt;Paychecks!$A$6)),($C120&gt;=Paychecks!$A$6)*($C120&lt;=Paychecks!$B$6))))</f>
      </c>
      <c r="P120" s="14">
        <f>IF(OR($A120="",$C120=""),0,IF((7*($D120="Weekly")+14*($D120="Every 2 weeks"))&gt;0,MAX(0,-INT(($C120-(Paychecks!$B$7+1))/(7*($D120="Weekly")+14*($D120="Every 2 weeks")))-MAX(0,-INT(($C120-Paychecks!$A$7)/(7*($D120="Weekly")+14*($D120="Every 2 weeks"))))),IF((($D120="Monthly")+3*($D120="Quarterly")+12*($D120="Yearly"))&gt;0,IF(((YEAR((Paychecks!$B$7+1))-YEAR($C120))*12+MONTH((Paychecks!$B$7+1))-MONTH($C120))&lt;0,0,INT((((YEAR((Paychecks!$B$7+1))-YEAR($C120))*12+MONTH((Paychecks!$B$7+1))-MONTH($C120))-1)/(($D120="Monthly")+3*($D120="Quarterly")+12*($D120="Yearly")))+1+(MOD(((YEAR((Paychecks!$B$7+1))-YEAR($C120))*12+MONTH((Paychecks!$B$7+1))-MONTH($C120)),(($D120="Monthly")+3*($D120="Quarterly")+12*($D120="Yearly")))=0)*(EDATE($C120,((YEAR((Paychecks!$B$7+1))-YEAR($C120))*12+MONTH((Paychecks!$B$7+1))-MONTH($C120)))&lt;(Paychecks!$B$7+1)))-IF(((YEAR(Paychecks!$A$7)-YEAR($C120))*12+MONTH(Paychecks!$A$7)-MONTH($C120))&lt;0,0,INT((((YEAR(Paychecks!$A$7)-YEAR($C120))*12+MONTH(Paychecks!$A$7)-MONTH($C120))-1)/(($D120="Monthly")+3*($D120="Quarterly")+12*($D120="Yearly")))+1+(MOD(((YEAR(Paychecks!$A$7)-YEAR($C120))*12+MONTH(Paychecks!$A$7)-MONTH($C120)),(($D120="Monthly")+3*($D120="Quarterly")+12*($D120="Yearly")))=0)*(EDATE($C120,((YEAR(Paychecks!$A$7)-YEAR($C120))*12+MONTH(Paychecks!$A$7)-MONTH($C120)))&lt;Paychecks!$A$7)),($C120&gt;=Paychecks!$A$7)*($C120&lt;=Paychecks!$B$7))))</f>
      </c>
      <c r="Q120" s="14">
        <f>IF(OR($A120="",$C120=""),0,IF((7*($D120="Weekly")+14*($D120="Every 2 weeks"))&gt;0,MAX(0,-INT(($C120-(Paychecks!$B$8+1))/(7*($D120="Weekly")+14*($D120="Every 2 weeks")))-MAX(0,-INT(($C120-Paychecks!$A$8)/(7*($D120="Weekly")+14*($D120="Every 2 weeks"))))),IF((($D120="Monthly")+3*($D120="Quarterly")+12*($D120="Yearly"))&gt;0,IF(((YEAR((Paychecks!$B$8+1))-YEAR($C120))*12+MONTH((Paychecks!$B$8+1))-MONTH($C120))&lt;0,0,INT((((YEAR((Paychecks!$B$8+1))-YEAR($C120))*12+MONTH((Paychecks!$B$8+1))-MONTH($C120))-1)/(($D120="Monthly")+3*($D120="Quarterly")+12*($D120="Yearly")))+1+(MOD(((YEAR((Paychecks!$B$8+1))-YEAR($C120))*12+MONTH((Paychecks!$B$8+1))-MONTH($C120)),(($D120="Monthly")+3*($D120="Quarterly")+12*($D120="Yearly")))=0)*(EDATE($C120,((YEAR((Paychecks!$B$8+1))-YEAR($C120))*12+MONTH((Paychecks!$B$8+1))-MONTH($C120)))&lt;(Paychecks!$B$8+1)))-IF(((YEAR(Paychecks!$A$8)-YEAR($C120))*12+MONTH(Paychecks!$A$8)-MONTH($C120))&lt;0,0,INT((((YEAR(Paychecks!$A$8)-YEAR($C120))*12+MONTH(Paychecks!$A$8)-MONTH($C120))-1)/(($D120="Monthly")+3*($D120="Quarterly")+12*($D120="Yearly")))+1+(MOD(((YEAR(Paychecks!$A$8)-YEAR($C120))*12+MONTH(Paychecks!$A$8)-MONTH($C120)),(($D120="Monthly")+3*($D120="Quarterly")+12*($D120="Yearly")))=0)*(EDATE($C120,((YEAR(Paychecks!$A$8)-YEAR($C120))*12+MONTH(Paychecks!$A$8)-MONTH($C120)))&lt;Paychecks!$A$8)),($C120&gt;=Paychecks!$A$8)*($C120&lt;=Paychecks!$B$8))))</f>
      </c>
      <c r="R120" s="14">
        <f>IF(OR($A120="",$C120=""),0,IF((7*($D120="Weekly")+14*($D120="Every 2 weeks"))&gt;0,MAX(0,-INT(($C120-(Paychecks!$B$9+1))/(7*($D120="Weekly")+14*($D120="Every 2 weeks")))-MAX(0,-INT(($C120-Paychecks!$A$9)/(7*($D120="Weekly")+14*($D120="Every 2 weeks"))))),IF((($D120="Monthly")+3*($D120="Quarterly")+12*($D120="Yearly"))&gt;0,IF(((YEAR((Paychecks!$B$9+1))-YEAR($C120))*12+MONTH((Paychecks!$B$9+1))-MONTH($C120))&lt;0,0,INT((((YEAR((Paychecks!$B$9+1))-YEAR($C120))*12+MONTH((Paychecks!$B$9+1))-MONTH($C120))-1)/(($D120="Monthly")+3*($D120="Quarterly")+12*($D120="Yearly")))+1+(MOD(((YEAR((Paychecks!$B$9+1))-YEAR($C120))*12+MONTH((Paychecks!$B$9+1))-MONTH($C120)),(($D120="Monthly")+3*($D120="Quarterly")+12*($D120="Yearly")))=0)*(EDATE($C120,((YEAR((Paychecks!$B$9+1))-YEAR($C120))*12+MONTH((Paychecks!$B$9+1))-MONTH($C120)))&lt;(Paychecks!$B$9+1)))-IF(((YEAR(Paychecks!$A$9)-YEAR($C120))*12+MONTH(Paychecks!$A$9)-MONTH($C120))&lt;0,0,INT((((YEAR(Paychecks!$A$9)-YEAR($C120))*12+MONTH(Paychecks!$A$9)-MONTH($C120))-1)/(($D120="Monthly")+3*($D120="Quarterly")+12*($D120="Yearly")))+1+(MOD(((YEAR(Paychecks!$A$9)-YEAR($C120))*12+MONTH(Paychecks!$A$9)-MONTH($C120)),(($D120="Monthly")+3*($D120="Quarterly")+12*($D120="Yearly")))=0)*(EDATE($C120,((YEAR(Paychecks!$A$9)-YEAR($C120))*12+MONTH(Paychecks!$A$9)-MONTH($C120)))&lt;Paychecks!$A$9)),($C120&gt;=Paychecks!$A$9)*($C120&lt;=Paychecks!$B$9))))</f>
      </c>
    </row>
    <row r="121" spans="1:18" x14ac:dyDescent="0.25">
      <c r="A121" s="2"/>
      <c r="B121" s="11"/>
      <c r="C121" s="9"/>
      <c r="D121" s="2"/>
      <c r="E121" s="2"/>
      <c r="F121" s="2"/>
      <c r="G121" s="2">
        <f>IF(A121="","",IF(F121="Yes","Paid",IF(C121&lt;TODAY(),"Overdue",IF(C121-TODAY()&lt;=HeadsUp,"Due soon",IF(E121="Yes","Autopay","Upcoming")))))</f>
      </c>
      <c r="H121" s="2">
        <f>IF(OR(A121="",F121="Yes"),"",C121-TODAY())</f>
      </c>
      <c r="I121" s="9">
        <f>IF(OR(A121="",C121=""),"",IF(OR(C121&lt;Paychecks!$A$2,C121&gt;Paychecks!$B$9),"",INDEX(Paychecks!$A$2:$A$9,MATCH(C121,Paychecks!$A$2:$A$9,1))))</f>
      </c>
      <c r="J121" s="2"/>
      <c r="K121" s="14">
        <f>IF(OR($A121="",$C121=""),0,IF((7*($D121="Weekly")+14*($D121="Every 2 weeks"))&gt;0,MAX(0,-INT(($C121-(Paychecks!$B$2+1))/(7*($D121="Weekly")+14*($D121="Every 2 weeks")))-MAX(0,-INT(($C121-Paychecks!$A$2)/(7*($D121="Weekly")+14*($D121="Every 2 weeks"))))),IF((($D121="Monthly")+3*($D121="Quarterly")+12*($D121="Yearly"))&gt;0,IF(((YEAR((Paychecks!$B$2+1))-YEAR($C121))*12+MONTH((Paychecks!$B$2+1))-MONTH($C121))&lt;0,0,INT((((YEAR((Paychecks!$B$2+1))-YEAR($C121))*12+MONTH((Paychecks!$B$2+1))-MONTH($C121))-1)/(($D121="Monthly")+3*($D121="Quarterly")+12*($D121="Yearly")))+1+(MOD(((YEAR((Paychecks!$B$2+1))-YEAR($C121))*12+MONTH((Paychecks!$B$2+1))-MONTH($C121)),(($D121="Monthly")+3*($D121="Quarterly")+12*($D121="Yearly")))=0)*(EDATE($C121,((YEAR((Paychecks!$B$2+1))-YEAR($C121))*12+MONTH((Paychecks!$B$2+1))-MONTH($C121)))&lt;(Paychecks!$B$2+1)))-IF(((YEAR(Paychecks!$A$2)-YEAR($C121))*12+MONTH(Paychecks!$A$2)-MONTH($C121))&lt;0,0,INT((((YEAR(Paychecks!$A$2)-YEAR($C121))*12+MONTH(Paychecks!$A$2)-MONTH($C121))-1)/(($D121="Monthly")+3*($D121="Quarterly")+12*($D121="Yearly")))+1+(MOD(((YEAR(Paychecks!$A$2)-YEAR($C121))*12+MONTH(Paychecks!$A$2)-MONTH($C121)),(($D121="Monthly")+3*($D121="Quarterly")+12*($D121="Yearly")))=0)*(EDATE($C121,((YEAR(Paychecks!$A$2)-YEAR($C121))*12+MONTH(Paychecks!$A$2)-MONTH($C121)))&lt;Paychecks!$A$2)),($C121&gt;=Paychecks!$A$2)*($C121&lt;=Paychecks!$B$2))))</f>
      </c>
      <c r="L121" s="14">
        <f>IF(OR($A121="",$C121=""),0,IF((7*($D121="Weekly")+14*($D121="Every 2 weeks"))&gt;0,MAX(0,-INT(($C121-(Paychecks!$B$3+1))/(7*($D121="Weekly")+14*($D121="Every 2 weeks")))-MAX(0,-INT(($C121-Paychecks!$A$3)/(7*($D121="Weekly")+14*($D121="Every 2 weeks"))))),IF((($D121="Monthly")+3*($D121="Quarterly")+12*($D121="Yearly"))&gt;0,IF(((YEAR((Paychecks!$B$3+1))-YEAR($C121))*12+MONTH((Paychecks!$B$3+1))-MONTH($C121))&lt;0,0,INT((((YEAR((Paychecks!$B$3+1))-YEAR($C121))*12+MONTH((Paychecks!$B$3+1))-MONTH($C121))-1)/(($D121="Monthly")+3*($D121="Quarterly")+12*($D121="Yearly")))+1+(MOD(((YEAR((Paychecks!$B$3+1))-YEAR($C121))*12+MONTH((Paychecks!$B$3+1))-MONTH($C121)),(($D121="Monthly")+3*($D121="Quarterly")+12*($D121="Yearly")))=0)*(EDATE($C121,((YEAR((Paychecks!$B$3+1))-YEAR($C121))*12+MONTH((Paychecks!$B$3+1))-MONTH($C121)))&lt;(Paychecks!$B$3+1)))-IF(((YEAR(Paychecks!$A$3)-YEAR($C121))*12+MONTH(Paychecks!$A$3)-MONTH($C121))&lt;0,0,INT((((YEAR(Paychecks!$A$3)-YEAR($C121))*12+MONTH(Paychecks!$A$3)-MONTH($C121))-1)/(($D121="Monthly")+3*($D121="Quarterly")+12*($D121="Yearly")))+1+(MOD(((YEAR(Paychecks!$A$3)-YEAR($C121))*12+MONTH(Paychecks!$A$3)-MONTH($C121)),(($D121="Monthly")+3*($D121="Quarterly")+12*($D121="Yearly")))=0)*(EDATE($C121,((YEAR(Paychecks!$A$3)-YEAR($C121))*12+MONTH(Paychecks!$A$3)-MONTH($C121)))&lt;Paychecks!$A$3)),($C121&gt;=Paychecks!$A$3)*($C121&lt;=Paychecks!$B$3))))</f>
      </c>
      <c r="M121" s="14">
        <f>IF(OR($A121="",$C121=""),0,IF((7*($D121="Weekly")+14*($D121="Every 2 weeks"))&gt;0,MAX(0,-INT(($C121-(Paychecks!$B$4+1))/(7*($D121="Weekly")+14*($D121="Every 2 weeks")))-MAX(0,-INT(($C121-Paychecks!$A$4)/(7*($D121="Weekly")+14*($D121="Every 2 weeks"))))),IF((($D121="Monthly")+3*($D121="Quarterly")+12*($D121="Yearly"))&gt;0,IF(((YEAR((Paychecks!$B$4+1))-YEAR($C121))*12+MONTH((Paychecks!$B$4+1))-MONTH($C121))&lt;0,0,INT((((YEAR((Paychecks!$B$4+1))-YEAR($C121))*12+MONTH((Paychecks!$B$4+1))-MONTH($C121))-1)/(($D121="Monthly")+3*($D121="Quarterly")+12*($D121="Yearly")))+1+(MOD(((YEAR((Paychecks!$B$4+1))-YEAR($C121))*12+MONTH((Paychecks!$B$4+1))-MONTH($C121)),(($D121="Monthly")+3*($D121="Quarterly")+12*($D121="Yearly")))=0)*(EDATE($C121,((YEAR((Paychecks!$B$4+1))-YEAR($C121))*12+MONTH((Paychecks!$B$4+1))-MONTH($C121)))&lt;(Paychecks!$B$4+1)))-IF(((YEAR(Paychecks!$A$4)-YEAR($C121))*12+MONTH(Paychecks!$A$4)-MONTH($C121))&lt;0,0,INT((((YEAR(Paychecks!$A$4)-YEAR($C121))*12+MONTH(Paychecks!$A$4)-MONTH($C121))-1)/(($D121="Monthly")+3*($D121="Quarterly")+12*($D121="Yearly")))+1+(MOD(((YEAR(Paychecks!$A$4)-YEAR($C121))*12+MONTH(Paychecks!$A$4)-MONTH($C121)),(($D121="Monthly")+3*($D121="Quarterly")+12*($D121="Yearly")))=0)*(EDATE($C121,((YEAR(Paychecks!$A$4)-YEAR($C121))*12+MONTH(Paychecks!$A$4)-MONTH($C121)))&lt;Paychecks!$A$4)),($C121&gt;=Paychecks!$A$4)*($C121&lt;=Paychecks!$B$4))))</f>
      </c>
      <c r="N121" s="14">
        <f>IF(OR($A121="",$C121=""),0,IF((7*($D121="Weekly")+14*($D121="Every 2 weeks"))&gt;0,MAX(0,-INT(($C121-(Paychecks!$B$5+1))/(7*($D121="Weekly")+14*($D121="Every 2 weeks")))-MAX(0,-INT(($C121-Paychecks!$A$5)/(7*($D121="Weekly")+14*($D121="Every 2 weeks"))))),IF((($D121="Monthly")+3*($D121="Quarterly")+12*($D121="Yearly"))&gt;0,IF(((YEAR((Paychecks!$B$5+1))-YEAR($C121))*12+MONTH((Paychecks!$B$5+1))-MONTH($C121))&lt;0,0,INT((((YEAR((Paychecks!$B$5+1))-YEAR($C121))*12+MONTH((Paychecks!$B$5+1))-MONTH($C121))-1)/(($D121="Monthly")+3*($D121="Quarterly")+12*($D121="Yearly")))+1+(MOD(((YEAR((Paychecks!$B$5+1))-YEAR($C121))*12+MONTH((Paychecks!$B$5+1))-MONTH($C121)),(($D121="Monthly")+3*($D121="Quarterly")+12*($D121="Yearly")))=0)*(EDATE($C121,((YEAR((Paychecks!$B$5+1))-YEAR($C121))*12+MONTH((Paychecks!$B$5+1))-MONTH($C121)))&lt;(Paychecks!$B$5+1)))-IF(((YEAR(Paychecks!$A$5)-YEAR($C121))*12+MONTH(Paychecks!$A$5)-MONTH($C121))&lt;0,0,INT((((YEAR(Paychecks!$A$5)-YEAR($C121))*12+MONTH(Paychecks!$A$5)-MONTH($C121))-1)/(($D121="Monthly")+3*($D121="Quarterly")+12*($D121="Yearly")))+1+(MOD(((YEAR(Paychecks!$A$5)-YEAR($C121))*12+MONTH(Paychecks!$A$5)-MONTH($C121)),(($D121="Monthly")+3*($D121="Quarterly")+12*($D121="Yearly")))=0)*(EDATE($C121,((YEAR(Paychecks!$A$5)-YEAR($C121))*12+MONTH(Paychecks!$A$5)-MONTH($C121)))&lt;Paychecks!$A$5)),($C121&gt;=Paychecks!$A$5)*($C121&lt;=Paychecks!$B$5))))</f>
      </c>
      <c r="O121" s="14">
        <f>IF(OR($A121="",$C121=""),0,IF((7*($D121="Weekly")+14*($D121="Every 2 weeks"))&gt;0,MAX(0,-INT(($C121-(Paychecks!$B$6+1))/(7*($D121="Weekly")+14*($D121="Every 2 weeks")))-MAX(0,-INT(($C121-Paychecks!$A$6)/(7*($D121="Weekly")+14*($D121="Every 2 weeks"))))),IF((($D121="Monthly")+3*($D121="Quarterly")+12*($D121="Yearly"))&gt;0,IF(((YEAR((Paychecks!$B$6+1))-YEAR($C121))*12+MONTH((Paychecks!$B$6+1))-MONTH($C121))&lt;0,0,INT((((YEAR((Paychecks!$B$6+1))-YEAR($C121))*12+MONTH((Paychecks!$B$6+1))-MONTH($C121))-1)/(($D121="Monthly")+3*($D121="Quarterly")+12*($D121="Yearly")))+1+(MOD(((YEAR((Paychecks!$B$6+1))-YEAR($C121))*12+MONTH((Paychecks!$B$6+1))-MONTH($C121)),(($D121="Monthly")+3*($D121="Quarterly")+12*($D121="Yearly")))=0)*(EDATE($C121,((YEAR((Paychecks!$B$6+1))-YEAR($C121))*12+MONTH((Paychecks!$B$6+1))-MONTH($C121)))&lt;(Paychecks!$B$6+1)))-IF(((YEAR(Paychecks!$A$6)-YEAR($C121))*12+MONTH(Paychecks!$A$6)-MONTH($C121))&lt;0,0,INT((((YEAR(Paychecks!$A$6)-YEAR($C121))*12+MONTH(Paychecks!$A$6)-MONTH($C121))-1)/(($D121="Monthly")+3*($D121="Quarterly")+12*($D121="Yearly")))+1+(MOD(((YEAR(Paychecks!$A$6)-YEAR($C121))*12+MONTH(Paychecks!$A$6)-MONTH($C121)),(($D121="Monthly")+3*($D121="Quarterly")+12*($D121="Yearly")))=0)*(EDATE($C121,((YEAR(Paychecks!$A$6)-YEAR($C121))*12+MONTH(Paychecks!$A$6)-MONTH($C121)))&lt;Paychecks!$A$6)),($C121&gt;=Paychecks!$A$6)*($C121&lt;=Paychecks!$B$6))))</f>
      </c>
      <c r="P121" s="14">
        <f>IF(OR($A121="",$C121=""),0,IF((7*($D121="Weekly")+14*($D121="Every 2 weeks"))&gt;0,MAX(0,-INT(($C121-(Paychecks!$B$7+1))/(7*($D121="Weekly")+14*($D121="Every 2 weeks")))-MAX(0,-INT(($C121-Paychecks!$A$7)/(7*($D121="Weekly")+14*($D121="Every 2 weeks"))))),IF((($D121="Monthly")+3*($D121="Quarterly")+12*($D121="Yearly"))&gt;0,IF(((YEAR((Paychecks!$B$7+1))-YEAR($C121))*12+MONTH((Paychecks!$B$7+1))-MONTH($C121))&lt;0,0,INT((((YEAR((Paychecks!$B$7+1))-YEAR($C121))*12+MONTH((Paychecks!$B$7+1))-MONTH($C121))-1)/(($D121="Monthly")+3*($D121="Quarterly")+12*($D121="Yearly")))+1+(MOD(((YEAR((Paychecks!$B$7+1))-YEAR($C121))*12+MONTH((Paychecks!$B$7+1))-MONTH($C121)),(($D121="Monthly")+3*($D121="Quarterly")+12*($D121="Yearly")))=0)*(EDATE($C121,((YEAR((Paychecks!$B$7+1))-YEAR($C121))*12+MONTH((Paychecks!$B$7+1))-MONTH($C121)))&lt;(Paychecks!$B$7+1)))-IF(((YEAR(Paychecks!$A$7)-YEAR($C121))*12+MONTH(Paychecks!$A$7)-MONTH($C121))&lt;0,0,INT((((YEAR(Paychecks!$A$7)-YEAR($C121))*12+MONTH(Paychecks!$A$7)-MONTH($C121))-1)/(($D121="Monthly")+3*($D121="Quarterly")+12*($D121="Yearly")))+1+(MOD(((YEAR(Paychecks!$A$7)-YEAR($C121))*12+MONTH(Paychecks!$A$7)-MONTH($C121)),(($D121="Monthly")+3*($D121="Quarterly")+12*($D121="Yearly")))=0)*(EDATE($C121,((YEAR(Paychecks!$A$7)-YEAR($C121))*12+MONTH(Paychecks!$A$7)-MONTH($C121)))&lt;Paychecks!$A$7)),($C121&gt;=Paychecks!$A$7)*($C121&lt;=Paychecks!$B$7))))</f>
      </c>
      <c r="Q121" s="14">
        <f>IF(OR($A121="",$C121=""),0,IF((7*($D121="Weekly")+14*($D121="Every 2 weeks"))&gt;0,MAX(0,-INT(($C121-(Paychecks!$B$8+1))/(7*($D121="Weekly")+14*($D121="Every 2 weeks")))-MAX(0,-INT(($C121-Paychecks!$A$8)/(7*($D121="Weekly")+14*($D121="Every 2 weeks"))))),IF((($D121="Monthly")+3*($D121="Quarterly")+12*($D121="Yearly"))&gt;0,IF(((YEAR((Paychecks!$B$8+1))-YEAR($C121))*12+MONTH((Paychecks!$B$8+1))-MONTH($C121))&lt;0,0,INT((((YEAR((Paychecks!$B$8+1))-YEAR($C121))*12+MONTH((Paychecks!$B$8+1))-MONTH($C121))-1)/(($D121="Monthly")+3*($D121="Quarterly")+12*($D121="Yearly")))+1+(MOD(((YEAR((Paychecks!$B$8+1))-YEAR($C121))*12+MONTH((Paychecks!$B$8+1))-MONTH($C121)),(($D121="Monthly")+3*($D121="Quarterly")+12*($D121="Yearly")))=0)*(EDATE($C121,((YEAR((Paychecks!$B$8+1))-YEAR($C121))*12+MONTH((Paychecks!$B$8+1))-MONTH($C121)))&lt;(Paychecks!$B$8+1)))-IF(((YEAR(Paychecks!$A$8)-YEAR($C121))*12+MONTH(Paychecks!$A$8)-MONTH($C121))&lt;0,0,INT((((YEAR(Paychecks!$A$8)-YEAR($C121))*12+MONTH(Paychecks!$A$8)-MONTH($C121))-1)/(($D121="Monthly")+3*($D121="Quarterly")+12*($D121="Yearly")))+1+(MOD(((YEAR(Paychecks!$A$8)-YEAR($C121))*12+MONTH(Paychecks!$A$8)-MONTH($C121)),(($D121="Monthly")+3*($D121="Quarterly")+12*($D121="Yearly")))=0)*(EDATE($C121,((YEAR(Paychecks!$A$8)-YEAR($C121))*12+MONTH(Paychecks!$A$8)-MONTH($C121)))&lt;Paychecks!$A$8)),($C121&gt;=Paychecks!$A$8)*($C121&lt;=Paychecks!$B$8))))</f>
      </c>
      <c r="R121" s="14">
        <f>IF(OR($A121="",$C121=""),0,IF((7*($D121="Weekly")+14*($D121="Every 2 weeks"))&gt;0,MAX(0,-INT(($C121-(Paychecks!$B$9+1))/(7*($D121="Weekly")+14*($D121="Every 2 weeks")))-MAX(0,-INT(($C121-Paychecks!$A$9)/(7*($D121="Weekly")+14*($D121="Every 2 weeks"))))),IF((($D121="Monthly")+3*($D121="Quarterly")+12*($D121="Yearly"))&gt;0,IF(((YEAR((Paychecks!$B$9+1))-YEAR($C121))*12+MONTH((Paychecks!$B$9+1))-MONTH($C121))&lt;0,0,INT((((YEAR((Paychecks!$B$9+1))-YEAR($C121))*12+MONTH((Paychecks!$B$9+1))-MONTH($C121))-1)/(($D121="Monthly")+3*($D121="Quarterly")+12*($D121="Yearly")))+1+(MOD(((YEAR((Paychecks!$B$9+1))-YEAR($C121))*12+MONTH((Paychecks!$B$9+1))-MONTH($C121)),(($D121="Monthly")+3*($D121="Quarterly")+12*($D121="Yearly")))=0)*(EDATE($C121,((YEAR((Paychecks!$B$9+1))-YEAR($C121))*12+MONTH((Paychecks!$B$9+1))-MONTH($C121)))&lt;(Paychecks!$B$9+1)))-IF(((YEAR(Paychecks!$A$9)-YEAR($C121))*12+MONTH(Paychecks!$A$9)-MONTH($C121))&lt;0,0,INT((((YEAR(Paychecks!$A$9)-YEAR($C121))*12+MONTH(Paychecks!$A$9)-MONTH($C121))-1)/(($D121="Monthly")+3*($D121="Quarterly")+12*($D121="Yearly")))+1+(MOD(((YEAR(Paychecks!$A$9)-YEAR($C121))*12+MONTH(Paychecks!$A$9)-MONTH($C121)),(($D121="Monthly")+3*($D121="Quarterly")+12*($D121="Yearly")))=0)*(EDATE($C121,((YEAR(Paychecks!$A$9)-YEAR($C121))*12+MONTH(Paychecks!$A$9)-MONTH($C121)))&lt;Paychecks!$A$9)),($C121&gt;=Paychecks!$A$9)*($C121&lt;=Paychecks!$B$9))))</f>
      </c>
    </row>
    <row r="122" spans="1:18" x14ac:dyDescent="0.25">
      <c r="A122" s="2"/>
      <c r="B122" s="11"/>
      <c r="C122" s="9"/>
      <c r="D122" s="2"/>
      <c r="E122" s="2"/>
      <c r="F122" s="2"/>
      <c r="G122" s="2">
        <f>IF(A122="","",IF(F122="Yes","Paid",IF(C122&lt;TODAY(),"Overdue",IF(C122-TODAY()&lt;=HeadsUp,"Due soon",IF(E122="Yes","Autopay","Upcoming")))))</f>
      </c>
      <c r="H122" s="2">
        <f>IF(OR(A122="",F122="Yes"),"",C122-TODAY())</f>
      </c>
      <c r="I122" s="9">
        <f>IF(OR(A122="",C122=""),"",IF(OR(C122&lt;Paychecks!$A$2,C122&gt;Paychecks!$B$9),"",INDEX(Paychecks!$A$2:$A$9,MATCH(C122,Paychecks!$A$2:$A$9,1))))</f>
      </c>
      <c r="J122" s="2"/>
      <c r="K122" s="14">
        <f>IF(OR($A122="",$C122=""),0,IF((7*($D122="Weekly")+14*($D122="Every 2 weeks"))&gt;0,MAX(0,-INT(($C122-(Paychecks!$B$2+1))/(7*($D122="Weekly")+14*($D122="Every 2 weeks")))-MAX(0,-INT(($C122-Paychecks!$A$2)/(7*($D122="Weekly")+14*($D122="Every 2 weeks"))))),IF((($D122="Monthly")+3*($D122="Quarterly")+12*($D122="Yearly"))&gt;0,IF(((YEAR((Paychecks!$B$2+1))-YEAR($C122))*12+MONTH((Paychecks!$B$2+1))-MONTH($C122))&lt;0,0,INT((((YEAR((Paychecks!$B$2+1))-YEAR($C122))*12+MONTH((Paychecks!$B$2+1))-MONTH($C122))-1)/(($D122="Monthly")+3*($D122="Quarterly")+12*($D122="Yearly")))+1+(MOD(((YEAR((Paychecks!$B$2+1))-YEAR($C122))*12+MONTH((Paychecks!$B$2+1))-MONTH($C122)),(($D122="Monthly")+3*($D122="Quarterly")+12*($D122="Yearly")))=0)*(EDATE($C122,((YEAR((Paychecks!$B$2+1))-YEAR($C122))*12+MONTH((Paychecks!$B$2+1))-MONTH($C122)))&lt;(Paychecks!$B$2+1)))-IF(((YEAR(Paychecks!$A$2)-YEAR($C122))*12+MONTH(Paychecks!$A$2)-MONTH($C122))&lt;0,0,INT((((YEAR(Paychecks!$A$2)-YEAR($C122))*12+MONTH(Paychecks!$A$2)-MONTH($C122))-1)/(($D122="Monthly")+3*($D122="Quarterly")+12*($D122="Yearly")))+1+(MOD(((YEAR(Paychecks!$A$2)-YEAR($C122))*12+MONTH(Paychecks!$A$2)-MONTH($C122)),(($D122="Monthly")+3*($D122="Quarterly")+12*($D122="Yearly")))=0)*(EDATE($C122,((YEAR(Paychecks!$A$2)-YEAR($C122))*12+MONTH(Paychecks!$A$2)-MONTH($C122)))&lt;Paychecks!$A$2)),($C122&gt;=Paychecks!$A$2)*($C122&lt;=Paychecks!$B$2))))</f>
      </c>
      <c r="L122" s="14">
        <f>IF(OR($A122="",$C122=""),0,IF((7*($D122="Weekly")+14*($D122="Every 2 weeks"))&gt;0,MAX(0,-INT(($C122-(Paychecks!$B$3+1))/(7*($D122="Weekly")+14*($D122="Every 2 weeks")))-MAX(0,-INT(($C122-Paychecks!$A$3)/(7*($D122="Weekly")+14*($D122="Every 2 weeks"))))),IF((($D122="Monthly")+3*($D122="Quarterly")+12*($D122="Yearly"))&gt;0,IF(((YEAR((Paychecks!$B$3+1))-YEAR($C122))*12+MONTH((Paychecks!$B$3+1))-MONTH($C122))&lt;0,0,INT((((YEAR((Paychecks!$B$3+1))-YEAR($C122))*12+MONTH((Paychecks!$B$3+1))-MONTH($C122))-1)/(($D122="Monthly")+3*($D122="Quarterly")+12*($D122="Yearly")))+1+(MOD(((YEAR((Paychecks!$B$3+1))-YEAR($C122))*12+MONTH((Paychecks!$B$3+1))-MONTH($C122)),(($D122="Monthly")+3*($D122="Quarterly")+12*($D122="Yearly")))=0)*(EDATE($C122,((YEAR((Paychecks!$B$3+1))-YEAR($C122))*12+MONTH((Paychecks!$B$3+1))-MONTH($C122)))&lt;(Paychecks!$B$3+1)))-IF(((YEAR(Paychecks!$A$3)-YEAR($C122))*12+MONTH(Paychecks!$A$3)-MONTH($C122))&lt;0,0,INT((((YEAR(Paychecks!$A$3)-YEAR($C122))*12+MONTH(Paychecks!$A$3)-MONTH($C122))-1)/(($D122="Monthly")+3*($D122="Quarterly")+12*($D122="Yearly")))+1+(MOD(((YEAR(Paychecks!$A$3)-YEAR($C122))*12+MONTH(Paychecks!$A$3)-MONTH($C122)),(($D122="Monthly")+3*($D122="Quarterly")+12*($D122="Yearly")))=0)*(EDATE($C122,((YEAR(Paychecks!$A$3)-YEAR($C122))*12+MONTH(Paychecks!$A$3)-MONTH($C122)))&lt;Paychecks!$A$3)),($C122&gt;=Paychecks!$A$3)*($C122&lt;=Paychecks!$B$3))))</f>
      </c>
      <c r="M122" s="14">
        <f>IF(OR($A122="",$C122=""),0,IF((7*($D122="Weekly")+14*($D122="Every 2 weeks"))&gt;0,MAX(0,-INT(($C122-(Paychecks!$B$4+1))/(7*($D122="Weekly")+14*($D122="Every 2 weeks")))-MAX(0,-INT(($C122-Paychecks!$A$4)/(7*($D122="Weekly")+14*($D122="Every 2 weeks"))))),IF((($D122="Monthly")+3*($D122="Quarterly")+12*($D122="Yearly"))&gt;0,IF(((YEAR((Paychecks!$B$4+1))-YEAR($C122))*12+MONTH((Paychecks!$B$4+1))-MONTH($C122))&lt;0,0,INT((((YEAR((Paychecks!$B$4+1))-YEAR($C122))*12+MONTH((Paychecks!$B$4+1))-MONTH($C122))-1)/(($D122="Monthly")+3*($D122="Quarterly")+12*($D122="Yearly")))+1+(MOD(((YEAR((Paychecks!$B$4+1))-YEAR($C122))*12+MONTH((Paychecks!$B$4+1))-MONTH($C122)),(($D122="Monthly")+3*($D122="Quarterly")+12*($D122="Yearly")))=0)*(EDATE($C122,((YEAR((Paychecks!$B$4+1))-YEAR($C122))*12+MONTH((Paychecks!$B$4+1))-MONTH($C122)))&lt;(Paychecks!$B$4+1)))-IF(((YEAR(Paychecks!$A$4)-YEAR($C122))*12+MONTH(Paychecks!$A$4)-MONTH($C122))&lt;0,0,INT((((YEAR(Paychecks!$A$4)-YEAR($C122))*12+MONTH(Paychecks!$A$4)-MONTH($C122))-1)/(($D122="Monthly")+3*($D122="Quarterly")+12*($D122="Yearly")))+1+(MOD(((YEAR(Paychecks!$A$4)-YEAR($C122))*12+MONTH(Paychecks!$A$4)-MONTH($C122)),(($D122="Monthly")+3*($D122="Quarterly")+12*($D122="Yearly")))=0)*(EDATE($C122,((YEAR(Paychecks!$A$4)-YEAR($C122))*12+MONTH(Paychecks!$A$4)-MONTH($C122)))&lt;Paychecks!$A$4)),($C122&gt;=Paychecks!$A$4)*($C122&lt;=Paychecks!$B$4))))</f>
      </c>
      <c r="N122" s="14">
        <f>IF(OR($A122="",$C122=""),0,IF((7*($D122="Weekly")+14*($D122="Every 2 weeks"))&gt;0,MAX(0,-INT(($C122-(Paychecks!$B$5+1))/(7*($D122="Weekly")+14*($D122="Every 2 weeks")))-MAX(0,-INT(($C122-Paychecks!$A$5)/(7*($D122="Weekly")+14*($D122="Every 2 weeks"))))),IF((($D122="Monthly")+3*($D122="Quarterly")+12*($D122="Yearly"))&gt;0,IF(((YEAR((Paychecks!$B$5+1))-YEAR($C122))*12+MONTH((Paychecks!$B$5+1))-MONTH($C122))&lt;0,0,INT((((YEAR((Paychecks!$B$5+1))-YEAR($C122))*12+MONTH((Paychecks!$B$5+1))-MONTH($C122))-1)/(($D122="Monthly")+3*($D122="Quarterly")+12*($D122="Yearly")))+1+(MOD(((YEAR((Paychecks!$B$5+1))-YEAR($C122))*12+MONTH((Paychecks!$B$5+1))-MONTH($C122)),(($D122="Monthly")+3*($D122="Quarterly")+12*($D122="Yearly")))=0)*(EDATE($C122,((YEAR((Paychecks!$B$5+1))-YEAR($C122))*12+MONTH((Paychecks!$B$5+1))-MONTH($C122)))&lt;(Paychecks!$B$5+1)))-IF(((YEAR(Paychecks!$A$5)-YEAR($C122))*12+MONTH(Paychecks!$A$5)-MONTH($C122))&lt;0,0,INT((((YEAR(Paychecks!$A$5)-YEAR($C122))*12+MONTH(Paychecks!$A$5)-MONTH($C122))-1)/(($D122="Monthly")+3*($D122="Quarterly")+12*($D122="Yearly")))+1+(MOD(((YEAR(Paychecks!$A$5)-YEAR($C122))*12+MONTH(Paychecks!$A$5)-MONTH($C122)),(($D122="Monthly")+3*($D122="Quarterly")+12*($D122="Yearly")))=0)*(EDATE($C122,((YEAR(Paychecks!$A$5)-YEAR($C122))*12+MONTH(Paychecks!$A$5)-MONTH($C122)))&lt;Paychecks!$A$5)),($C122&gt;=Paychecks!$A$5)*($C122&lt;=Paychecks!$B$5))))</f>
      </c>
      <c r="O122" s="14">
        <f>IF(OR($A122="",$C122=""),0,IF((7*($D122="Weekly")+14*($D122="Every 2 weeks"))&gt;0,MAX(0,-INT(($C122-(Paychecks!$B$6+1))/(7*($D122="Weekly")+14*($D122="Every 2 weeks")))-MAX(0,-INT(($C122-Paychecks!$A$6)/(7*($D122="Weekly")+14*($D122="Every 2 weeks"))))),IF((($D122="Monthly")+3*($D122="Quarterly")+12*($D122="Yearly"))&gt;0,IF(((YEAR((Paychecks!$B$6+1))-YEAR($C122))*12+MONTH((Paychecks!$B$6+1))-MONTH($C122))&lt;0,0,INT((((YEAR((Paychecks!$B$6+1))-YEAR($C122))*12+MONTH((Paychecks!$B$6+1))-MONTH($C122))-1)/(($D122="Monthly")+3*($D122="Quarterly")+12*($D122="Yearly")))+1+(MOD(((YEAR((Paychecks!$B$6+1))-YEAR($C122))*12+MONTH((Paychecks!$B$6+1))-MONTH($C122)),(($D122="Monthly")+3*($D122="Quarterly")+12*($D122="Yearly")))=0)*(EDATE($C122,((YEAR((Paychecks!$B$6+1))-YEAR($C122))*12+MONTH((Paychecks!$B$6+1))-MONTH($C122)))&lt;(Paychecks!$B$6+1)))-IF(((YEAR(Paychecks!$A$6)-YEAR($C122))*12+MONTH(Paychecks!$A$6)-MONTH($C122))&lt;0,0,INT((((YEAR(Paychecks!$A$6)-YEAR($C122))*12+MONTH(Paychecks!$A$6)-MONTH($C122))-1)/(($D122="Monthly")+3*($D122="Quarterly")+12*($D122="Yearly")))+1+(MOD(((YEAR(Paychecks!$A$6)-YEAR($C122))*12+MONTH(Paychecks!$A$6)-MONTH($C122)),(($D122="Monthly")+3*($D122="Quarterly")+12*($D122="Yearly")))=0)*(EDATE($C122,((YEAR(Paychecks!$A$6)-YEAR($C122))*12+MONTH(Paychecks!$A$6)-MONTH($C122)))&lt;Paychecks!$A$6)),($C122&gt;=Paychecks!$A$6)*($C122&lt;=Paychecks!$B$6))))</f>
      </c>
      <c r="P122" s="14">
        <f>IF(OR($A122="",$C122=""),0,IF((7*($D122="Weekly")+14*($D122="Every 2 weeks"))&gt;0,MAX(0,-INT(($C122-(Paychecks!$B$7+1))/(7*($D122="Weekly")+14*($D122="Every 2 weeks")))-MAX(0,-INT(($C122-Paychecks!$A$7)/(7*($D122="Weekly")+14*($D122="Every 2 weeks"))))),IF((($D122="Monthly")+3*($D122="Quarterly")+12*($D122="Yearly"))&gt;0,IF(((YEAR((Paychecks!$B$7+1))-YEAR($C122))*12+MONTH((Paychecks!$B$7+1))-MONTH($C122))&lt;0,0,INT((((YEAR((Paychecks!$B$7+1))-YEAR($C122))*12+MONTH((Paychecks!$B$7+1))-MONTH($C122))-1)/(($D122="Monthly")+3*($D122="Quarterly")+12*($D122="Yearly")))+1+(MOD(((YEAR((Paychecks!$B$7+1))-YEAR($C122))*12+MONTH((Paychecks!$B$7+1))-MONTH($C122)),(($D122="Monthly")+3*($D122="Quarterly")+12*($D122="Yearly")))=0)*(EDATE($C122,((YEAR((Paychecks!$B$7+1))-YEAR($C122))*12+MONTH((Paychecks!$B$7+1))-MONTH($C122)))&lt;(Paychecks!$B$7+1)))-IF(((YEAR(Paychecks!$A$7)-YEAR($C122))*12+MONTH(Paychecks!$A$7)-MONTH($C122))&lt;0,0,INT((((YEAR(Paychecks!$A$7)-YEAR($C122))*12+MONTH(Paychecks!$A$7)-MONTH($C122))-1)/(($D122="Monthly")+3*($D122="Quarterly")+12*($D122="Yearly")))+1+(MOD(((YEAR(Paychecks!$A$7)-YEAR($C122))*12+MONTH(Paychecks!$A$7)-MONTH($C122)),(($D122="Monthly")+3*($D122="Quarterly")+12*($D122="Yearly")))=0)*(EDATE($C122,((YEAR(Paychecks!$A$7)-YEAR($C122))*12+MONTH(Paychecks!$A$7)-MONTH($C122)))&lt;Paychecks!$A$7)),($C122&gt;=Paychecks!$A$7)*($C122&lt;=Paychecks!$B$7))))</f>
      </c>
      <c r="Q122" s="14">
        <f>IF(OR($A122="",$C122=""),0,IF((7*($D122="Weekly")+14*($D122="Every 2 weeks"))&gt;0,MAX(0,-INT(($C122-(Paychecks!$B$8+1))/(7*($D122="Weekly")+14*($D122="Every 2 weeks")))-MAX(0,-INT(($C122-Paychecks!$A$8)/(7*($D122="Weekly")+14*($D122="Every 2 weeks"))))),IF((($D122="Monthly")+3*($D122="Quarterly")+12*($D122="Yearly"))&gt;0,IF(((YEAR((Paychecks!$B$8+1))-YEAR($C122))*12+MONTH((Paychecks!$B$8+1))-MONTH($C122))&lt;0,0,INT((((YEAR((Paychecks!$B$8+1))-YEAR($C122))*12+MONTH((Paychecks!$B$8+1))-MONTH($C122))-1)/(($D122="Monthly")+3*($D122="Quarterly")+12*($D122="Yearly")))+1+(MOD(((YEAR((Paychecks!$B$8+1))-YEAR($C122))*12+MONTH((Paychecks!$B$8+1))-MONTH($C122)),(($D122="Monthly")+3*($D122="Quarterly")+12*($D122="Yearly")))=0)*(EDATE($C122,((YEAR((Paychecks!$B$8+1))-YEAR($C122))*12+MONTH((Paychecks!$B$8+1))-MONTH($C122)))&lt;(Paychecks!$B$8+1)))-IF(((YEAR(Paychecks!$A$8)-YEAR($C122))*12+MONTH(Paychecks!$A$8)-MONTH($C122))&lt;0,0,INT((((YEAR(Paychecks!$A$8)-YEAR($C122))*12+MONTH(Paychecks!$A$8)-MONTH($C122))-1)/(($D122="Monthly")+3*($D122="Quarterly")+12*($D122="Yearly")))+1+(MOD(((YEAR(Paychecks!$A$8)-YEAR($C122))*12+MONTH(Paychecks!$A$8)-MONTH($C122)),(($D122="Monthly")+3*($D122="Quarterly")+12*($D122="Yearly")))=0)*(EDATE($C122,((YEAR(Paychecks!$A$8)-YEAR($C122))*12+MONTH(Paychecks!$A$8)-MONTH($C122)))&lt;Paychecks!$A$8)),($C122&gt;=Paychecks!$A$8)*($C122&lt;=Paychecks!$B$8))))</f>
      </c>
      <c r="R122" s="14">
        <f>IF(OR($A122="",$C122=""),0,IF((7*($D122="Weekly")+14*($D122="Every 2 weeks"))&gt;0,MAX(0,-INT(($C122-(Paychecks!$B$9+1))/(7*($D122="Weekly")+14*($D122="Every 2 weeks")))-MAX(0,-INT(($C122-Paychecks!$A$9)/(7*($D122="Weekly")+14*($D122="Every 2 weeks"))))),IF((($D122="Monthly")+3*($D122="Quarterly")+12*($D122="Yearly"))&gt;0,IF(((YEAR((Paychecks!$B$9+1))-YEAR($C122))*12+MONTH((Paychecks!$B$9+1))-MONTH($C122))&lt;0,0,INT((((YEAR((Paychecks!$B$9+1))-YEAR($C122))*12+MONTH((Paychecks!$B$9+1))-MONTH($C122))-1)/(($D122="Monthly")+3*($D122="Quarterly")+12*($D122="Yearly")))+1+(MOD(((YEAR((Paychecks!$B$9+1))-YEAR($C122))*12+MONTH((Paychecks!$B$9+1))-MONTH($C122)),(($D122="Monthly")+3*($D122="Quarterly")+12*($D122="Yearly")))=0)*(EDATE($C122,((YEAR((Paychecks!$B$9+1))-YEAR($C122))*12+MONTH((Paychecks!$B$9+1))-MONTH($C122)))&lt;(Paychecks!$B$9+1)))-IF(((YEAR(Paychecks!$A$9)-YEAR($C122))*12+MONTH(Paychecks!$A$9)-MONTH($C122))&lt;0,0,INT((((YEAR(Paychecks!$A$9)-YEAR($C122))*12+MONTH(Paychecks!$A$9)-MONTH($C122))-1)/(($D122="Monthly")+3*($D122="Quarterly")+12*($D122="Yearly")))+1+(MOD(((YEAR(Paychecks!$A$9)-YEAR($C122))*12+MONTH(Paychecks!$A$9)-MONTH($C122)),(($D122="Monthly")+3*($D122="Quarterly")+12*($D122="Yearly")))=0)*(EDATE($C122,((YEAR(Paychecks!$A$9)-YEAR($C122))*12+MONTH(Paychecks!$A$9)-MONTH($C122)))&lt;Paychecks!$A$9)),($C122&gt;=Paychecks!$A$9)*($C122&lt;=Paychecks!$B$9))))</f>
      </c>
    </row>
    <row r="123" spans="1:18" x14ac:dyDescent="0.25">
      <c r="A123" s="2"/>
      <c r="B123" s="11"/>
      <c r="C123" s="9"/>
      <c r="D123" s="2"/>
      <c r="E123" s="2"/>
      <c r="F123" s="2"/>
      <c r="G123" s="2">
        <f>IF(A123="","",IF(F123="Yes","Paid",IF(C123&lt;TODAY(),"Overdue",IF(C123-TODAY()&lt;=HeadsUp,"Due soon",IF(E123="Yes","Autopay","Upcoming")))))</f>
      </c>
      <c r="H123" s="2">
        <f>IF(OR(A123="",F123="Yes"),"",C123-TODAY())</f>
      </c>
      <c r="I123" s="9">
        <f>IF(OR(A123="",C123=""),"",IF(OR(C123&lt;Paychecks!$A$2,C123&gt;Paychecks!$B$9),"",INDEX(Paychecks!$A$2:$A$9,MATCH(C123,Paychecks!$A$2:$A$9,1))))</f>
      </c>
      <c r="J123" s="2"/>
      <c r="K123" s="14">
        <f>IF(OR($A123="",$C123=""),0,IF((7*($D123="Weekly")+14*($D123="Every 2 weeks"))&gt;0,MAX(0,-INT(($C123-(Paychecks!$B$2+1))/(7*($D123="Weekly")+14*($D123="Every 2 weeks")))-MAX(0,-INT(($C123-Paychecks!$A$2)/(7*($D123="Weekly")+14*($D123="Every 2 weeks"))))),IF((($D123="Monthly")+3*($D123="Quarterly")+12*($D123="Yearly"))&gt;0,IF(((YEAR((Paychecks!$B$2+1))-YEAR($C123))*12+MONTH((Paychecks!$B$2+1))-MONTH($C123))&lt;0,0,INT((((YEAR((Paychecks!$B$2+1))-YEAR($C123))*12+MONTH((Paychecks!$B$2+1))-MONTH($C123))-1)/(($D123="Monthly")+3*($D123="Quarterly")+12*($D123="Yearly")))+1+(MOD(((YEAR((Paychecks!$B$2+1))-YEAR($C123))*12+MONTH((Paychecks!$B$2+1))-MONTH($C123)),(($D123="Monthly")+3*($D123="Quarterly")+12*($D123="Yearly")))=0)*(EDATE($C123,((YEAR((Paychecks!$B$2+1))-YEAR($C123))*12+MONTH((Paychecks!$B$2+1))-MONTH($C123)))&lt;(Paychecks!$B$2+1)))-IF(((YEAR(Paychecks!$A$2)-YEAR($C123))*12+MONTH(Paychecks!$A$2)-MONTH($C123))&lt;0,0,INT((((YEAR(Paychecks!$A$2)-YEAR($C123))*12+MONTH(Paychecks!$A$2)-MONTH($C123))-1)/(($D123="Monthly")+3*($D123="Quarterly")+12*($D123="Yearly")))+1+(MOD(((YEAR(Paychecks!$A$2)-YEAR($C123))*12+MONTH(Paychecks!$A$2)-MONTH($C123)),(($D123="Monthly")+3*($D123="Quarterly")+12*($D123="Yearly")))=0)*(EDATE($C123,((YEAR(Paychecks!$A$2)-YEAR($C123))*12+MONTH(Paychecks!$A$2)-MONTH($C123)))&lt;Paychecks!$A$2)),($C123&gt;=Paychecks!$A$2)*($C123&lt;=Paychecks!$B$2))))</f>
      </c>
      <c r="L123" s="14">
        <f>IF(OR($A123="",$C123=""),0,IF((7*($D123="Weekly")+14*($D123="Every 2 weeks"))&gt;0,MAX(0,-INT(($C123-(Paychecks!$B$3+1))/(7*($D123="Weekly")+14*($D123="Every 2 weeks")))-MAX(0,-INT(($C123-Paychecks!$A$3)/(7*($D123="Weekly")+14*($D123="Every 2 weeks"))))),IF((($D123="Monthly")+3*($D123="Quarterly")+12*($D123="Yearly"))&gt;0,IF(((YEAR((Paychecks!$B$3+1))-YEAR($C123))*12+MONTH((Paychecks!$B$3+1))-MONTH($C123))&lt;0,0,INT((((YEAR((Paychecks!$B$3+1))-YEAR($C123))*12+MONTH((Paychecks!$B$3+1))-MONTH($C123))-1)/(($D123="Monthly")+3*($D123="Quarterly")+12*($D123="Yearly")))+1+(MOD(((YEAR((Paychecks!$B$3+1))-YEAR($C123))*12+MONTH((Paychecks!$B$3+1))-MONTH($C123)),(($D123="Monthly")+3*($D123="Quarterly")+12*($D123="Yearly")))=0)*(EDATE($C123,((YEAR((Paychecks!$B$3+1))-YEAR($C123))*12+MONTH((Paychecks!$B$3+1))-MONTH($C123)))&lt;(Paychecks!$B$3+1)))-IF(((YEAR(Paychecks!$A$3)-YEAR($C123))*12+MONTH(Paychecks!$A$3)-MONTH($C123))&lt;0,0,INT((((YEAR(Paychecks!$A$3)-YEAR($C123))*12+MONTH(Paychecks!$A$3)-MONTH($C123))-1)/(($D123="Monthly")+3*($D123="Quarterly")+12*($D123="Yearly")))+1+(MOD(((YEAR(Paychecks!$A$3)-YEAR($C123))*12+MONTH(Paychecks!$A$3)-MONTH($C123)),(($D123="Monthly")+3*($D123="Quarterly")+12*($D123="Yearly")))=0)*(EDATE($C123,((YEAR(Paychecks!$A$3)-YEAR($C123))*12+MONTH(Paychecks!$A$3)-MONTH($C123)))&lt;Paychecks!$A$3)),($C123&gt;=Paychecks!$A$3)*($C123&lt;=Paychecks!$B$3))))</f>
      </c>
      <c r="M123" s="14">
        <f>IF(OR($A123="",$C123=""),0,IF((7*($D123="Weekly")+14*($D123="Every 2 weeks"))&gt;0,MAX(0,-INT(($C123-(Paychecks!$B$4+1))/(7*($D123="Weekly")+14*($D123="Every 2 weeks")))-MAX(0,-INT(($C123-Paychecks!$A$4)/(7*($D123="Weekly")+14*($D123="Every 2 weeks"))))),IF((($D123="Monthly")+3*($D123="Quarterly")+12*($D123="Yearly"))&gt;0,IF(((YEAR((Paychecks!$B$4+1))-YEAR($C123))*12+MONTH((Paychecks!$B$4+1))-MONTH($C123))&lt;0,0,INT((((YEAR((Paychecks!$B$4+1))-YEAR($C123))*12+MONTH((Paychecks!$B$4+1))-MONTH($C123))-1)/(($D123="Monthly")+3*($D123="Quarterly")+12*($D123="Yearly")))+1+(MOD(((YEAR((Paychecks!$B$4+1))-YEAR($C123))*12+MONTH((Paychecks!$B$4+1))-MONTH($C123)),(($D123="Monthly")+3*($D123="Quarterly")+12*($D123="Yearly")))=0)*(EDATE($C123,((YEAR((Paychecks!$B$4+1))-YEAR($C123))*12+MONTH((Paychecks!$B$4+1))-MONTH($C123)))&lt;(Paychecks!$B$4+1)))-IF(((YEAR(Paychecks!$A$4)-YEAR($C123))*12+MONTH(Paychecks!$A$4)-MONTH($C123))&lt;0,0,INT((((YEAR(Paychecks!$A$4)-YEAR($C123))*12+MONTH(Paychecks!$A$4)-MONTH($C123))-1)/(($D123="Monthly")+3*($D123="Quarterly")+12*($D123="Yearly")))+1+(MOD(((YEAR(Paychecks!$A$4)-YEAR($C123))*12+MONTH(Paychecks!$A$4)-MONTH($C123)),(($D123="Monthly")+3*($D123="Quarterly")+12*($D123="Yearly")))=0)*(EDATE($C123,((YEAR(Paychecks!$A$4)-YEAR($C123))*12+MONTH(Paychecks!$A$4)-MONTH($C123)))&lt;Paychecks!$A$4)),($C123&gt;=Paychecks!$A$4)*($C123&lt;=Paychecks!$B$4))))</f>
      </c>
      <c r="N123" s="14">
        <f>IF(OR($A123="",$C123=""),0,IF((7*($D123="Weekly")+14*($D123="Every 2 weeks"))&gt;0,MAX(0,-INT(($C123-(Paychecks!$B$5+1))/(7*($D123="Weekly")+14*($D123="Every 2 weeks")))-MAX(0,-INT(($C123-Paychecks!$A$5)/(7*($D123="Weekly")+14*($D123="Every 2 weeks"))))),IF((($D123="Monthly")+3*($D123="Quarterly")+12*($D123="Yearly"))&gt;0,IF(((YEAR((Paychecks!$B$5+1))-YEAR($C123))*12+MONTH((Paychecks!$B$5+1))-MONTH($C123))&lt;0,0,INT((((YEAR((Paychecks!$B$5+1))-YEAR($C123))*12+MONTH((Paychecks!$B$5+1))-MONTH($C123))-1)/(($D123="Monthly")+3*($D123="Quarterly")+12*($D123="Yearly")))+1+(MOD(((YEAR((Paychecks!$B$5+1))-YEAR($C123))*12+MONTH((Paychecks!$B$5+1))-MONTH($C123)),(($D123="Monthly")+3*($D123="Quarterly")+12*($D123="Yearly")))=0)*(EDATE($C123,((YEAR((Paychecks!$B$5+1))-YEAR($C123))*12+MONTH((Paychecks!$B$5+1))-MONTH($C123)))&lt;(Paychecks!$B$5+1)))-IF(((YEAR(Paychecks!$A$5)-YEAR($C123))*12+MONTH(Paychecks!$A$5)-MONTH($C123))&lt;0,0,INT((((YEAR(Paychecks!$A$5)-YEAR($C123))*12+MONTH(Paychecks!$A$5)-MONTH($C123))-1)/(($D123="Monthly")+3*($D123="Quarterly")+12*($D123="Yearly")))+1+(MOD(((YEAR(Paychecks!$A$5)-YEAR($C123))*12+MONTH(Paychecks!$A$5)-MONTH($C123)),(($D123="Monthly")+3*($D123="Quarterly")+12*($D123="Yearly")))=0)*(EDATE($C123,((YEAR(Paychecks!$A$5)-YEAR($C123))*12+MONTH(Paychecks!$A$5)-MONTH($C123)))&lt;Paychecks!$A$5)),($C123&gt;=Paychecks!$A$5)*($C123&lt;=Paychecks!$B$5))))</f>
      </c>
      <c r="O123" s="14">
        <f>IF(OR($A123="",$C123=""),0,IF((7*($D123="Weekly")+14*($D123="Every 2 weeks"))&gt;0,MAX(0,-INT(($C123-(Paychecks!$B$6+1))/(7*($D123="Weekly")+14*($D123="Every 2 weeks")))-MAX(0,-INT(($C123-Paychecks!$A$6)/(7*($D123="Weekly")+14*($D123="Every 2 weeks"))))),IF((($D123="Monthly")+3*($D123="Quarterly")+12*($D123="Yearly"))&gt;0,IF(((YEAR((Paychecks!$B$6+1))-YEAR($C123))*12+MONTH((Paychecks!$B$6+1))-MONTH($C123))&lt;0,0,INT((((YEAR((Paychecks!$B$6+1))-YEAR($C123))*12+MONTH((Paychecks!$B$6+1))-MONTH($C123))-1)/(($D123="Monthly")+3*($D123="Quarterly")+12*($D123="Yearly")))+1+(MOD(((YEAR((Paychecks!$B$6+1))-YEAR($C123))*12+MONTH((Paychecks!$B$6+1))-MONTH($C123)),(($D123="Monthly")+3*($D123="Quarterly")+12*($D123="Yearly")))=0)*(EDATE($C123,((YEAR((Paychecks!$B$6+1))-YEAR($C123))*12+MONTH((Paychecks!$B$6+1))-MONTH($C123)))&lt;(Paychecks!$B$6+1)))-IF(((YEAR(Paychecks!$A$6)-YEAR($C123))*12+MONTH(Paychecks!$A$6)-MONTH($C123))&lt;0,0,INT((((YEAR(Paychecks!$A$6)-YEAR($C123))*12+MONTH(Paychecks!$A$6)-MONTH($C123))-1)/(($D123="Monthly")+3*($D123="Quarterly")+12*($D123="Yearly")))+1+(MOD(((YEAR(Paychecks!$A$6)-YEAR($C123))*12+MONTH(Paychecks!$A$6)-MONTH($C123)),(($D123="Monthly")+3*($D123="Quarterly")+12*($D123="Yearly")))=0)*(EDATE($C123,((YEAR(Paychecks!$A$6)-YEAR($C123))*12+MONTH(Paychecks!$A$6)-MONTH($C123)))&lt;Paychecks!$A$6)),($C123&gt;=Paychecks!$A$6)*($C123&lt;=Paychecks!$B$6))))</f>
      </c>
      <c r="P123" s="14">
        <f>IF(OR($A123="",$C123=""),0,IF((7*($D123="Weekly")+14*($D123="Every 2 weeks"))&gt;0,MAX(0,-INT(($C123-(Paychecks!$B$7+1))/(7*($D123="Weekly")+14*($D123="Every 2 weeks")))-MAX(0,-INT(($C123-Paychecks!$A$7)/(7*($D123="Weekly")+14*($D123="Every 2 weeks"))))),IF((($D123="Monthly")+3*($D123="Quarterly")+12*($D123="Yearly"))&gt;0,IF(((YEAR((Paychecks!$B$7+1))-YEAR($C123))*12+MONTH((Paychecks!$B$7+1))-MONTH($C123))&lt;0,0,INT((((YEAR((Paychecks!$B$7+1))-YEAR($C123))*12+MONTH((Paychecks!$B$7+1))-MONTH($C123))-1)/(($D123="Monthly")+3*($D123="Quarterly")+12*($D123="Yearly")))+1+(MOD(((YEAR((Paychecks!$B$7+1))-YEAR($C123))*12+MONTH((Paychecks!$B$7+1))-MONTH($C123)),(($D123="Monthly")+3*($D123="Quarterly")+12*($D123="Yearly")))=0)*(EDATE($C123,((YEAR((Paychecks!$B$7+1))-YEAR($C123))*12+MONTH((Paychecks!$B$7+1))-MONTH($C123)))&lt;(Paychecks!$B$7+1)))-IF(((YEAR(Paychecks!$A$7)-YEAR($C123))*12+MONTH(Paychecks!$A$7)-MONTH($C123))&lt;0,0,INT((((YEAR(Paychecks!$A$7)-YEAR($C123))*12+MONTH(Paychecks!$A$7)-MONTH($C123))-1)/(($D123="Monthly")+3*($D123="Quarterly")+12*($D123="Yearly")))+1+(MOD(((YEAR(Paychecks!$A$7)-YEAR($C123))*12+MONTH(Paychecks!$A$7)-MONTH($C123)),(($D123="Monthly")+3*($D123="Quarterly")+12*($D123="Yearly")))=0)*(EDATE($C123,((YEAR(Paychecks!$A$7)-YEAR($C123))*12+MONTH(Paychecks!$A$7)-MONTH($C123)))&lt;Paychecks!$A$7)),($C123&gt;=Paychecks!$A$7)*($C123&lt;=Paychecks!$B$7))))</f>
      </c>
      <c r="Q123" s="14">
        <f>IF(OR($A123="",$C123=""),0,IF((7*($D123="Weekly")+14*($D123="Every 2 weeks"))&gt;0,MAX(0,-INT(($C123-(Paychecks!$B$8+1))/(7*($D123="Weekly")+14*($D123="Every 2 weeks")))-MAX(0,-INT(($C123-Paychecks!$A$8)/(7*($D123="Weekly")+14*($D123="Every 2 weeks"))))),IF((($D123="Monthly")+3*($D123="Quarterly")+12*($D123="Yearly"))&gt;0,IF(((YEAR((Paychecks!$B$8+1))-YEAR($C123))*12+MONTH((Paychecks!$B$8+1))-MONTH($C123))&lt;0,0,INT((((YEAR((Paychecks!$B$8+1))-YEAR($C123))*12+MONTH((Paychecks!$B$8+1))-MONTH($C123))-1)/(($D123="Monthly")+3*($D123="Quarterly")+12*($D123="Yearly")))+1+(MOD(((YEAR((Paychecks!$B$8+1))-YEAR($C123))*12+MONTH((Paychecks!$B$8+1))-MONTH($C123)),(($D123="Monthly")+3*($D123="Quarterly")+12*($D123="Yearly")))=0)*(EDATE($C123,((YEAR((Paychecks!$B$8+1))-YEAR($C123))*12+MONTH((Paychecks!$B$8+1))-MONTH($C123)))&lt;(Paychecks!$B$8+1)))-IF(((YEAR(Paychecks!$A$8)-YEAR($C123))*12+MONTH(Paychecks!$A$8)-MONTH($C123))&lt;0,0,INT((((YEAR(Paychecks!$A$8)-YEAR($C123))*12+MONTH(Paychecks!$A$8)-MONTH($C123))-1)/(($D123="Monthly")+3*($D123="Quarterly")+12*($D123="Yearly")))+1+(MOD(((YEAR(Paychecks!$A$8)-YEAR($C123))*12+MONTH(Paychecks!$A$8)-MONTH($C123)),(($D123="Monthly")+3*($D123="Quarterly")+12*($D123="Yearly")))=0)*(EDATE($C123,((YEAR(Paychecks!$A$8)-YEAR($C123))*12+MONTH(Paychecks!$A$8)-MONTH($C123)))&lt;Paychecks!$A$8)),($C123&gt;=Paychecks!$A$8)*($C123&lt;=Paychecks!$B$8))))</f>
      </c>
      <c r="R123" s="14">
        <f>IF(OR($A123="",$C123=""),0,IF((7*($D123="Weekly")+14*($D123="Every 2 weeks"))&gt;0,MAX(0,-INT(($C123-(Paychecks!$B$9+1))/(7*($D123="Weekly")+14*($D123="Every 2 weeks")))-MAX(0,-INT(($C123-Paychecks!$A$9)/(7*($D123="Weekly")+14*($D123="Every 2 weeks"))))),IF((($D123="Monthly")+3*($D123="Quarterly")+12*($D123="Yearly"))&gt;0,IF(((YEAR((Paychecks!$B$9+1))-YEAR($C123))*12+MONTH((Paychecks!$B$9+1))-MONTH($C123))&lt;0,0,INT((((YEAR((Paychecks!$B$9+1))-YEAR($C123))*12+MONTH((Paychecks!$B$9+1))-MONTH($C123))-1)/(($D123="Monthly")+3*($D123="Quarterly")+12*($D123="Yearly")))+1+(MOD(((YEAR((Paychecks!$B$9+1))-YEAR($C123))*12+MONTH((Paychecks!$B$9+1))-MONTH($C123)),(($D123="Monthly")+3*($D123="Quarterly")+12*($D123="Yearly")))=0)*(EDATE($C123,((YEAR((Paychecks!$B$9+1))-YEAR($C123))*12+MONTH((Paychecks!$B$9+1))-MONTH($C123)))&lt;(Paychecks!$B$9+1)))-IF(((YEAR(Paychecks!$A$9)-YEAR($C123))*12+MONTH(Paychecks!$A$9)-MONTH($C123))&lt;0,0,INT((((YEAR(Paychecks!$A$9)-YEAR($C123))*12+MONTH(Paychecks!$A$9)-MONTH($C123))-1)/(($D123="Monthly")+3*($D123="Quarterly")+12*($D123="Yearly")))+1+(MOD(((YEAR(Paychecks!$A$9)-YEAR($C123))*12+MONTH(Paychecks!$A$9)-MONTH($C123)),(($D123="Monthly")+3*($D123="Quarterly")+12*($D123="Yearly")))=0)*(EDATE($C123,((YEAR(Paychecks!$A$9)-YEAR($C123))*12+MONTH(Paychecks!$A$9)-MONTH($C123)))&lt;Paychecks!$A$9)),($C123&gt;=Paychecks!$A$9)*($C123&lt;=Paychecks!$B$9))))</f>
      </c>
    </row>
    <row r="124" spans="1:18" x14ac:dyDescent="0.25">
      <c r="A124" s="2"/>
      <c r="B124" s="11"/>
      <c r="C124" s="9"/>
      <c r="D124" s="2"/>
      <c r="E124" s="2"/>
      <c r="F124" s="2"/>
      <c r="G124" s="2">
        <f>IF(A124="","",IF(F124="Yes","Paid",IF(C124&lt;TODAY(),"Overdue",IF(C124-TODAY()&lt;=HeadsUp,"Due soon",IF(E124="Yes","Autopay","Upcoming")))))</f>
      </c>
      <c r="H124" s="2">
        <f>IF(OR(A124="",F124="Yes"),"",C124-TODAY())</f>
      </c>
      <c r="I124" s="9">
        <f>IF(OR(A124="",C124=""),"",IF(OR(C124&lt;Paychecks!$A$2,C124&gt;Paychecks!$B$9),"",INDEX(Paychecks!$A$2:$A$9,MATCH(C124,Paychecks!$A$2:$A$9,1))))</f>
      </c>
      <c r="J124" s="2"/>
      <c r="K124" s="14">
        <f>IF(OR($A124="",$C124=""),0,IF((7*($D124="Weekly")+14*($D124="Every 2 weeks"))&gt;0,MAX(0,-INT(($C124-(Paychecks!$B$2+1))/(7*($D124="Weekly")+14*($D124="Every 2 weeks")))-MAX(0,-INT(($C124-Paychecks!$A$2)/(7*($D124="Weekly")+14*($D124="Every 2 weeks"))))),IF((($D124="Monthly")+3*($D124="Quarterly")+12*($D124="Yearly"))&gt;0,IF(((YEAR((Paychecks!$B$2+1))-YEAR($C124))*12+MONTH((Paychecks!$B$2+1))-MONTH($C124))&lt;0,0,INT((((YEAR((Paychecks!$B$2+1))-YEAR($C124))*12+MONTH((Paychecks!$B$2+1))-MONTH($C124))-1)/(($D124="Monthly")+3*($D124="Quarterly")+12*($D124="Yearly")))+1+(MOD(((YEAR((Paychecks!$B$2+1))-YEAR($C124))*12+MONTH((Paychecks!$B$2+1))-MONTH($C124)),(($D124="Monthly")+3*($D124="Quarterly")+12*($D124="Yearly")))=0)*(EDATE($C124,((YEAR((Paychecks!$B$2+1))-YEAR($C124))*12+MONTH((Paychecks!$B$2+1))-MONTH($C124)))&lt;(Paychecks!$B$2+1)))-IF(((YEAR(Paychecks!$A$2)-YEAR($C124))*12+MONTH(Paychecks!$A$2)-MONTH($C124))&lt;0,0,INT((((YEAR(Paychecks!$A$2)-YEAR($C124))*12+MONTH(Paychecks!$A$2)-MONTH($C124))-1)/(($D124="Monthly")+3*($D124="Quarterly")+12*($D124="Yearly")))+1+(MOD(((YEAR(Paychecks!$A$2)-YEAR($C124))*12+MONTH(Paychecks!$A$2)-MONTH($C124)),(($D124="Monthly")+3*($D124="Quarterly")+12*($D124="Yearly")))=0)*(EDATE($C124,((YEAR(Paychecks!$A$2)-YEAR($C124))*12+MONTH(Paychecks!$A$2)-MONTH($C124)))&lt;Paychecks!$A$2)),($C124&gt;=Paychecks!$A$2)*($C124&lt;=Paychecks!$B$2))))</f>
      </c>
      <c r="L124" s="14">
        <f>IF(OR($A124="",$C124=""),0,IF((7*($D124="Weekly")+14*($D124="Every 2 weeks"))&gt;0,MAX(0,-INT(($C124-(Paychecks!$B$3+1))/(7*($D124="Weekly")+14*($D124="Every 2 weeks")))-MAX(0,-INT(($C124-Paychecks!$A$3)/(7*($D124="Weekly")+14*($D124="Every 2 weeks"))))),IF((($D124="Monthly")+3*($D124="Quarterly")+12*($D124="Yearly"))&gt;0,IF(((YEAR((Paychecks!$B$3+1))-YEAR($C124))*12+MONTH((Paychecks!$B$3+1))-MONTH($C124))&lt;0,0,INT((((YEAR((Paychecks!$B$3+1))-YEAR($C124))*12+MONTH((Paychecks!$B$3+1))-MONTH($C124))-1)/(($D124="Monthly")+3*($D124="Quarterly")+12*($D124="Yearly")))+1+(MOD(((YEAR((Paychecks!$B$3+1))-YEAR($C124))*12+MONTH((Paychecks!$B$3+1))-MONTH($C124)),(($D124="Monthly")+3*($D124="Quarterly")+12*($D124="Yearly")))=0)*(EDATE($C124,((YEAR((Paychecks!$B$3+1))-YEAR($C124))*12+MONTH((Paychecks!$B$3+1))-MONTH($C124)))&lt;(Paychecks!$B$3+1)))-IF(((YEAR(Paychecks!$A$3)-YEAR($C124))*12+MONTH(Paychecks!$A$3)-MONTH($C124))&lt;0,0,INT((((YEAR(Paychecks!$A$3)-YEAR($C124))*12+MONTH(Paychecks!$A$3)-MONTH($C124))-1)/(($D124="Monthly")+3*($D124="Quarterly")+12*($D124="Yearly")))+1+(MOD(((YEAR(Paychecks!$A$3)-YEAR($C124))*12+MONTH(Paychecks!$A$3)-MONTH($C124)),(($D124="Monthly")+3*($D124="Quarterly")+12*($D124="Yearly")))=0)*(EDATE($C124,((YEAR(Paychecks!$A$3)-YEAR($C124))*12+MONTH(Paychecks!$A$3)-MONTH($C124)))&lt;Paychecks!$A$3)),($C124&gt;=Paychecks!$A$3)*($C124&lt;=Paychecks!$B$3))))</f>
      </c>
      <c r="M124" s="14">
        <f>IF(OR($A124="",$C124=""),0,IF((7*($D124="Weekly")+14*($D124="Every 2 weeks"))&gt;0,MAX(0,-INT(($C124-(Paychecks!$B$4+1))/(7*($D124="Weekly")+14*($D124="Every 2 weeks")))-MAX(0,-INT(($C124-Paychecks!$A$4)/(7*($D124="Weekly")+14*($D124="Every 2 weeks"))))),IF((($D124="Monthly")+3*($D124="Quarterly")+12*($D124="Yearly"))&gt;0,IF(((YEAR((Paychecks!$B$4+1))-YEAR($C124))*12+MONTH((Paychecks!$B$4+1))-MONTH($C124))&lt;0,0,INT((((YEAR((Paychecks!$B$4+1))-YEAR($C124))*12+MONTH((Paychecks!$B$4+1))-MONTH($C124))-1)/(($D124="Monthly")+3*($D124="Quarterly")+12*($D124="Yearly")))+1+(MOD(((YEAR((Paychecks!$B$4+1))-YEAR($C124))*12+MONTH((Paychecks!$B$4+1))-MONTH($C124)),(($D124="Monthly")+3*($D124="Quarterly")+12*($D124="Yearly")))=0)*(EDATE($C124,((YEAR((Paychecks!$B$4+1))-YEAR($C124))*12+MONTH((Paychecks!$B$4+1))-MONTH($C124)))&lt;(Paychecks!$B$4+1)))-IF(((YEAR(Paychecks!$A$4)-YEAR($C124))*12+MONTH(Paychecks!$A$4)-MONTH($C124))&lt;0,0,INT((((YEAR(Paychecks!$A$4)-YEAR($C124))*12+MONTH(Paychecks!$A$4)-MONTH($C124))-1)/(($D124="Monthly")+3*($D124="Quarterly")+12*($D124="Yearly")))+1+(MOD(((YEAR(Paychecks!$A$4)-YEAR($C124))*12+MONTH(Paychecks!$A$4)-MONTH($C124)),(($D124="Monthly")+3*($D124="Quarterly")+12*($D124="Yearly")))=0)*(EDATE($C124,((YEAR(Paychecks!$A$4)-YEAR($C124))*12+MONTH(Paychecks!$A$4)-MONTH($C124)))&lt;Paychecks!$A$4)),($C124&gt;=Paychecks!$A$4)*($C124&lt;=Paychecks!$B$4))))</f>
      </c>
      <c r="N124" s="14">
        <f>IF(OR($A124="",$C124=""),0,IF((7*($D124="Weekly")+14*($D124="Every 2 weeks"))&gt;0,MAX(0,-INT(($C124-(Paychecks!$B$5+1))/(7*($D124="Weekly")+14*($D124="Every 2 weeks")))-MAX(0,-INT(($C124-Paychecks!$A$5)/(7*($D124="Weekly")+14*($D124="Every 2 weeks"))))),IF((($D124="Monthly")+3*($D124="Quarterly")+12*($D124="Yearly"))&gt;0,IF(((YEAR((Paychecks!$B$5+1))-YEAR($C124))*12+MONTH((Paychecks!$B$5+1))-MONTH($C124))&lt;0,0,INT((((YEAR((Paychecks!$B$5+1))-YEAR($C124))*12+MONTH((Paychecks!$B$5+1))-MONTH($C124))-1)/(($D124="Monthly")+3*($D124="Quarterly")+12*($D124="Yearly")))+1+(MOD(((YEAR((Paychecks!$B$5+1))-YEAR($C124))*12+MONTH((Paychecks!$B$5+1))-MONTH($C124)),(($D124="Monthly")+3*($D124="Quarterly")+12*($D124="Yearly")))=0)*(EDATE($C124,((YEAR((Paychecks!$B$5+1))-YEAR($C124))*12+MONTH((Paychecks!$B$5+1))-MONTH($C124)))&lt;(Paychecks!$B$5+1)))-IF(((YEAR(Paychecks!$A$5)-YEAR($C124))*12+MONTH(Paychecks!$A$5)-MONTH($C124))&lt;0,0,INT((((YEAR(Paychecks!$A$5)-YEAR($C124))*12+MONTH(Paychecks!$A$5)-MONTH($C124))-1)/(($D124="Monthly")+3*($D124="Quarterly")+12*($D124="Yearly")))+1+(MOD(((YEAR(Paychecks!$A$5)-YEAR($C124))*12+MONTH(Paychecks!$A$5)-MONTH($C124)),(($D124="Monthly")+3*($D124="Quarterly")+12*($D124="Yearly")))=0)*(EDATE($C124,((YEAR(Paychecks!$A$5)-YEAR($C124))*12+MONTH(Paychecks!$A$5)-MONTH($C124)))&lt;Paychecks!$A$5)),($C124&gt;=Paychecks!$A$5)*($C124&lt;=Paychecks!$B$5))))</f>
      </c>
      <c r="O124" s="14">
        <f>IF(OR($A124="",$C124=""),0,IF((7*($D124="Weekly")+14*($D124="Every 2 weeks"))&gt;0,MAX(0,-INT(($C124-(Paychecks!$B$6+1))/(7*($D124="Weekly")+14*($D124="Every 2 weeks")))-MAX(0,-INT(($C124-Paychecks!$A$6)/(7*($D124="Weekly")+14*($D124="Every 2 weeks"))))),IF((($D124="Monthly")+3*($D124="Quarterly")+12*($D124="Yearly"))&gt;0,IF(((YEAR((Paychecks!$B$6+1))-YEAR($C124))*12+MONTH((Paychecks!$B$6+1))-MONTH($C124))&lt;0,0,INT((((YEAR((Paychecks!$B$6+1))-YEAR($C124))*12+MONTH((Paychecks!$B$6+1))-MONTH($C124))-1)/(($D124="Monthly")+3*($D124="Quarterly")+12*($D124="Yearly")))+1+(MOD(((YEAR((Paychecks!$B$6+1))-YEAR($C124))*12+MONTH((Paychecks!$B$6+1))-MONTH($C124)),(($D124="Monthly")+3*($D124="Quarterly")+12*($D124="Yearly")))=0)*(EDATE($C124,((YEAR((Paychecks!$B$6+1))-YEAR($C124))*12+MONTH((Paychecks!$B$6+1))-MONTH($C124)))&lt;(Paychecks!$B$6+1)))-IF(((YEAR(Paychecks!$A$6)-YEAR($C124))*12+MONTH(Paychecks!$A$6)-MONTH($C124))&lt;0,0,INT((((YEAR(Paychecks!$A$6)-YEAR($C124))*12+MONTH(Paychecks!$A$6)-MONTH($C124))-1)/(($D124="Monthly")+3*($D124="Quarterly")+12*($D124="Yearly")))+1+(MOD(((YEAR(Paychecks!$A$6)-YEAR($C124))*12+MONTH(Paychecks!$A$6)-MONTH($C124)),(($D124="Monthly")+3*($D124="Quarterly")+12*($D124="Yearly")))=0)*(EDATE($C124,((YEAR(Paychecks!$A$6)-YEAR($C124))*12+MONTH(Paychecks!$A$6)-MONTH($C124)))&lt;Paychecks!$A$6)),($C124&gt;=Paychecks!$A$6)*($C124&lt;=Paychecks!$B$6))))</f>
      </c>
      <c r="P124" s="14">
        <f>IF(OR($A124="",$C124=""),0,IF((7*($D124="Weekly")+14*($D124="Every 2 weeks"))&gt;0,MAX(0,-INT(($C124-(Paychecks!$B$7+1))/(7*($D124="Weekly")+14*($D124="Every 2 weeks")))-MAX(0,-INT(($C124-Paychecks!$A$7)/(7*($D124="Weekly")+14*($D124="Every 2 weeks"))))),IF((($D124="Monthly")+3*($D124="Quarterly")+12*($D124="Yearly"))&gt;0,IF(((YEAR((Paychecks!$B$7+1))-YEAR($C124))*12+MONTH((Paychecks!$B$7+1))-MONTH($C124))&lt;0,0,INT((((YEAR((Paychecks!$B$7+1))-YEAR($C124))*12+MONTH((Paychecks!$B$7+1))-MONTH($C124))-1)/(($D124="Monthly")+3*($D124="Quarterly")+12*($D124="Yearly")))+1+(MOD(((YEAR((Paychecks!$B$7+1))-YEAR($C124))*12+MONTH((Paychecks!$B$7+1))-MONTH($C124)),(($D124="Monthly")+3*($D124="Quarterly")+12*($D124="Yearly")))=0)*(EDATE($C124,((YEAR((Paychecks!$B$7+1))-YEAR($C124))*12+MONTH((Paychecks!$B$7+1))-MONTH($C124)))&lt;(Paychecks!$B$7+1)))-IF(((YEAR(Paychecks!$A$7)-YEAR($C124))*12+MONTH(Paychecks!$A$7)-MONTH($C124))&lt;0,0,INT((((YEAR(Paychecks!$A$7)-YEAR($C124))*12+MONTH(Paychecks!$A$7)-MONTH($C124))-1)/(($D124="Monthly")+3*($D124="Quarterly")+12*($D124="Yearly")))+1+(MOD(((YEAR(Paychecks!$A$7)-YEAR($C124))*12+MONTH(Paychecks!$A$7)-MONTH($C124)),(($D124="Monthly")+3*($D124="Quarterly")+12*($D124="Yearly")))=0)*(EDATE($C124,((YEAR(Paychecks!$A$7)-YEAR($C124))*12+MONTH(Paychecks!$A$7)-MONTH($C124)))&lt;Paychecks!$A$7)),($C124&gt;=Paychecks!$A$7)*($C124&lt;=Paychecks!$B$7))))</f>
      </c>
      <c r="Q124" s="14">
        <f>IF(OR($A124="",$C124=""),0,IF((7*($D124="Weekly")+14*($D124="Every 2 weeks"))&gt;0,MAX(0,-INT(($C124-(Paychecks!$B$8+1))/(7*($D124="Weekly")+14*($D124="Every 2 weeks")))-MAX(0,-INT(($C124-Paychecks!$A$8)/(7*($D124="Weekly")+14*($D124="Every 2 weeks"))))),IF((($D124="Monthly")+3*($D124="Quarterly")+12*($D124="Yearly"))&gt;0,IF(((YEAR((Paychecks!$B$8+1))-YEAR($C124))*12+MONTH((Paychecks!$B$8+1))-MONTH($C124))&lt;0,0,INT((((YEAR((Paychecks!$B$8+1))-YEAR($C124))*12+MONTH((Paychecks!$B$8+1))-MONTH($C124))-1)/(($D124="Monthly")+3*($D124="Quarterly")+12*($D124="Yearly")))+1+(MOD(((YEAR((Paychecks!$B$8+1))-YEAR($C124))*12+MONTH((Paychecks!$B$8+1))-MONTH($C124)),(($D124="Monthly")+3*($D124="Quarterly")+12*($D124="Yearly")))=0)*(EDATE($C124,((YEAR((Paychecks!$B$8+1))-YEAR($C124))*12+MONTH((Paychecks!$B$8+1))-MONTH($C124)))&lt;(Paychecks!$B$8+1)))-IF(((YEAR(Paychecks!$A$8)-YEAR($C124))*12+MONTH(Paychecks!$A$8)-MONTH($C124))&lt;0,0,INT((((YEAR(Paychecks!$A$8)-YEAR($C124))*12+MONTH(Paychecks!$A$8)-MONTH($C124))-1)/(($D124="Monthly")+3*($D124="Quarterly")+12*($D124="Yearly")))+1+(MOD(((YEAR(Paychecks!$A$8)-YEAR($C124))*12+MONTH(Paychecks!$A$8)-MONTH($C124)),(($D124="Monthly")+3*($D124="Quarterly")+12*($D124="Yearly")))=0)*(EDATE($C124,((YEAR(Paychecks!$A$8)-YEAR($C124))*12+MONTH(Paychecks!$A$8)-MONTH($C124)))&lt;Paychecks!$A$8)),($C124&gt;=Paychecks!$A$8)*($C124&lt;=Paychecks!$B$8))))</f>
      </c>
      <c r="R124" s="14">
        <f>IF(OR($A124="",$C124=""),0,IF((7*($D124="Weekly")+14*($D124="Every 2 weeks"))&gt;0,MAX(0,-INT(($C124-(Paychecks!$B$9+1))/(7*($D124="Weekly")+14*($D124="Every 2 weeks")))-MAX(0,-INT(($C124-Paychecks!$A$9)/(7*($D124="Weekly")+14*($D124="Every 2 weeks"))))),IF((($D124="Monthly")+3*($D124="Quarterly")+12*($D124="Yearly"))&gt;0,IF(((YEAR((Paychecks!$B$9+1))-YEAR($C124))*12+MONTH((Paychecks!$B$9+1))-MONTH($C124))&lt;0,0,INT((((YEAR((Paychecks!$B$9+1))-YEAR($C124))*12+MONTH((Paychecks!$B$9+1))-MONTH($C124))-1)/(($D124="Monthly")+3*($D124="Quarterly")+12*($D124="Yearly")))+1+(MOD(((YEAR((Paychecks!$B$9+1))-YEAR($C124))*12+MONTH((Paychecks!$B$9+1))-MONTH($C124)),(($D124="Monthly")+3*($D124="Quarterly")+12*($D124="Yearly")))=0)*(EDATE($C124,((YEAR((Paychecks!$B$9+1))-YEAR($C124))*12+MONTH((Paychecks!$B$9+1))-MONTH($C124)))&lt;(Paychecks!$B$9+1)))-IF(((YEAR(Paychecks!$A$9)-YEAR($C124))*12+MONTH(Paychecks!$A$9)-MONTH($C124))&lt;0,0,INT((((YEAR(Paychecks!$A$9)-YEAR($C124))*12+MONTH(Paychecks!$A$9)-MONTH($C124))-1)/(($D124="Monthly")+3*($D124="Quarterly")+12*($D124="Yearly")))+1+(MOD(((YEAR(Paychecks!$A$9)-YEAR($C124))*12+MONTH(Paychecks!$A$9)-MONTH($C124)),(($D124="Monthly")+3*($D124="Quarterly")+12*($D124="Yearly")))=0)*(EDATE($C124,((YEAR(Paychecks!$A$9)-YEAR($C124))*12+MONTH(Paychecks!$A$9)-MONTH($C124)))&lt;Paychecks!$A$9)),($C124&gt;=Paychecks!$A$9)*($C124&lt;=Paychecks!$B$9))))</f>
      </c>
    </row>
    <row r="125" spans="1:18" x14ac:dyDescent="0.25">
      <c r="A125" s="2"/>
      <c r="B125" s="11"/>
      <c r="C125" s="9"/>
      <c r="D125" s="2"/>
      <c r="E125" s="2"/>
      <c r="F125" s="2"/>
      <c r="G125" s="2">
        <f>IF(A125="","",IF(F125="Yes","Paid",IF(C125&lt;TODAY(),"Overdue",IF(C125-TODAY()&lt;=HeadsUp,"Due soon",IF(E125="Yes","Autopay","Upcoming")))))</f>
      </c>
      <c r="H125" s="2">
        <f>IF(OR(A125="",F125="Yes"),"",C125-TODAY())</f>
      </c>
      <c r="I125" s="9">
        <f>IF(OR(A125="",C125=""),"",IF(OR(C125&lt;Paychecks!$A$2,C125&gt;Paychecks!$B$9),"",INDEX(Paychecks!$A$2:$A$9,MATCH(C125,Paychecks!$A$2:$A$9,1))))</f>
      </c>
      <c r="J125" s="2"/>
      <c r="K125" s="14">
        <f>IF(OR($A125="",$C125=""),0,IF((7*($D125="Weekly")+14*($D125="Every 2 weeks"))&gt;0,MAX(0,-INT(($C125-(Paychecks!$B$2+1))/(7*($D125="Weekly")+14*($D125="Every 2 weeks")))-MAX(0,-INT(($C125-Paychecks!$A$2)/(7*($D125="Weekly")+14*($D125="Every 2 weeks"))))),IF((($D125="Monthly")+3*($D125="Quarterly")+12*($D125="Yearly"))&gt;0,IF(((YEAR((Paychecks!$B$2+1))-YEAR($C125))*12+MONTH((Paychecks!$B$2+1))-MONTH($C125))&lt;0,0,INT((((YEAR((Paychecks!$B$2+1))-YEAR($C125))*12+MONTH((Paychecks!$B$2+1))-MONTH($C125))-1)/(($D125="Monthly")+3*($D125="Quarterly")+12*($D125="Yearly")))+1+(MOD(((YEAR((Paychecks!$B$2+1))-YEAR($C125))*12+MONTH((Paychecks!$B$2+1))-MONTH($C125)),(($D125="Monthly")+3*($D125="Quarterly")+12*($D125="Yearly")))=0)*(EDATE($C125,((YEAR((Paychecks!$B$2+1))-YEAR($C125))*12+MONTH((Paychecks!$B$2+1))-MONTH($C125)))&lt;(Paychecks!$B$2+1)))-IF(((YEAR(Paychecks!$A$2)-YEAR($C125))*12+MONTH(Paychecks!$A$2)-MONTH($C125))&lt;0,0,INT((((YEAR(Paychecks!$A$2)-YEAR($C125))*12+MONTH(Paychecks!$A$2)-MONTH($C125))-1)/(($D125="Monthly")+3*($D125="Quarterly")+12*($D125="Yearly")))+1+(MOD(((YEAR(Paychecks!$A$2)-YEAR($C125))*12+MONTH(Paychecks!$A$2)-MONTH($C125)),(($D125="Monthly")+3*($D125="Quarterly")+12*($D125="Yearly")))=0)*(EDATE($C125,((YEAR(Paychecks!$A$2)-YEAR($C125))*12+MONTH(Paychecks!$A$2)-MONTH($C125)))&lt;Paychecks!$A$2)),($C125&gt;=Paychecks!$A$2)*($C125&lt;=Paychecks!$B$2))))</f>
      </c>
      <c r="L125" s="14">
        <f>IF(OR($A125="",$C125=""),0,IF((7*($D125="Weekly")+14*($D125="Every 2 weeks"))&gt;0,MAX(0,-INT(($C125-(Paychecks!$B$3+1))/(7*($D125="Weekly")+14*($D125="Every 2 weeks")))-MAX(0,-INT(($C125-Paychecks!$A$3)/(7*($D125="Weekly")+14*($D125="Every 2 weeks"))))),IF((($D125="Monthly")+3*($D125="Quarterly")+12*($D125="Yearly"))&gt;0,IF(((YEAR((Paychecks!$B$3+1))-YEAR($C125))*12+MONTH((Paychecks!$B$3+1))-MONTH($C125))&lt;0,0,INT((((YEAR((Paychecks!$B$3+1))-YEAR($C125))*12+MONTH((Paychecks!$B$3+1))-MONTH($C125))-1)/(($D125="Monthly")+3*($D125="Quarterly")+12*($D125="Yearly")))+1+(MOD(((YEAR((Paychecks!$B$3+1))-YEAR($C125))*12+MONTH((Paychecks!$B$3+1))-MONTH($C125)),(($D125="Monthly")+3*($D125="Quarterly")+12*($D125="Yearly")))=0)*(EDATE($C125,((YEAR((Paychecks!$B$3+1))-YEAR($C125))*12+MONTH((Paychecks!$B$3+1))-MONTH($C125)))&lt;(Paychecks!$B$3+1)))-IF(((YEAR(Paychecks!$A$3)-YEAR($C125))*12+MONTH(Paychecks!$A$3)-MONTH($C125))&lt;0,0,INT((((YEAR(Paychecks!$A$3)-YEAR($C125))*12+MONTH(Paychecks!$A$3)-MONTH($C125))-1)/(($D125="Monthly")+3*($D125="Quarterly")+12*($D125="Yearly")))+1+(MOD(((YEAR(Paychecks!$A$3)-YEAR($C125))*12+MONTH(Paychecks!$A$3)-MONTH($C125)),(($D125="Monthly")+3*($D125="Quarterly")+12*($D125="Yearly")))=0)*(EDATE($C125,((YEAR(Paychecks!$A$3)-YEAR($C125))*12+MONTH(Paychecks!$A$3)-MONTH($C125)))&lt;Paychecks!$A$3)),($C125&gt;=Paychecks!$A$3)*($C125&lt;=Paychecks!$B$3))))</f>
      </c>
      <c r="M125" s="14">
        <f>IF(OR($A125="",$C125=""),0,IF((7*($D125="Weekly")+14*($D125="Every 2 weeks"))&gt;0,MAX(0,-INT(($C125-(Paychecks!$B$4+1))/(7*($D125="Weekly")+14*($D125="Every 2 weeks")))-MAX(0,-INT(($C125-Paychecks!$A$4)/(7*($D125="Weekly")+14*($D125="Every 2 weeks"))))),IF((($D125="Monthly")+3*($D125="Quarterly")+12*($D125="Yearly"))&gt;0,IF(((YEAR((Paychecks!$B$4+1))-YEAR($C125))*12+MONTH((Paychecks!$B$4+1))-MONTH($C125))&lt;0,0,INT((((YEAR((Paychecks!$B$4+1))-YEAR($C125))*12+MONTH((Paychecks!$B$4+1))-MONTH($C125))-1)/(($D125="Monthly")+3*($D125="Quarterly")+12*($D125="Yearly")))+1+(MOD(((YEAR((Paychecks!$B$4+1))-YEAR($C125))*12+MONTH((Paychecks!$B$4+1))-MONTH($C125)),(($D125="Monthly")+3*($D125="Quarterly")+12*($D125="Yearly")))=0)*(EDATE($C125,((YEAR((Paychecks!$B$4+1))-YEAR($C125))*12+MONTH((Paychecks!$B$4+1))-MONTH($C125)))&lt;(Paychecks!$B$4+1)))-IF(((YEAR(Paychecks!$A$4)-YEAR($C125))*12+MONTH(Paychecks!$A$4)-MONTH($C125))&lt;0,0,INT((((YEAR(Paychecks!$A$4)-YEAR($C125))*12+MONTH(Paychecks!$A$4)-MONTH($C125))-1)/(($D125="Monthly")+3*($D125="Quarterly")+12*($D125="Yearly")))+1+(MOD(((YEAR(Paychecks!$A$4)-YEAR($C125))*12+MONTH(Paychecks!$A$4)-MONTH($C125)),(($D125="Monthly")+3*($D125="Quarterly")+12*($D125="Yearly")))=0)*(EDATE($C125,((YEAR(Paychecks!$A$4)-YEAR($C125))*12+MONTH(Paychecks!$A$4)-MONTH($C125)))&lt;Paychecks!$A$4)),($C125&gt;=Paychecks!$A$4)*($C125&lt;=Paychecks!$B$4))))</f>
      </c>
      <c r="N125" s="14">
        <f>IF(OR($A125="",$C125=""),0,IF((7*($D125="Weekly")+14*($D125="Every 2 weeks"))&gt;0,MAX(0,-INT(($C125-(Paychecks!$B$5+1))/(7*($D125="Weekly")+14*($D125="Every 2 weeks")))-MAX(0,-INT(($C125-Paychecks!$A$5)/(7*($D125="Weekly")+14*($D125="Every 2 weeks"))))),IF((($D125="Monthly")+3*($D125="Quarterly")+12*($D125="Yearly"))&gt;0,IF(((YEAR((Paychecks!$B$5+1))-YEAR($C125))*12+MONTH((Paychecks!$B$5+1))-MONTH($C125))&lt;0,0,INT((((YEAR((Paychecks!$B$5+1))-YEAR($C125))*12+MONTH((Paychecks!$B$5+1))-MONTH($C125))-1)/(($D125="Monthly")+3*($D125="Quarterly")+12*($D125="Yearly")))+1+(MOD(((YEAR((Paychecks!$B$5+1))-YEAR($C125))*12+MONTH((Paychecks!$B$5+1))-MONTH($C125)),(($D125="Monthly")+3*($D125="Quarterly")+12*($D125="Yearly")))=0)*(EDATE($C125,((YEAR((Paychecks!$B$5+1))-YEAR($C125))*12+MONTH((Paychecks!$B$5+1))-MONTH($C125)))&lt;(Paychecks!$B$5+1)))-IF(((YEAR(Paychecks!$A$5)-YEAR($C125))*12+MONTH(Paychecks!$A$5)-MONTH($C125))&lt;0,0,INT((((YEAR(Paychecks!$A$5)-YEAR($C125))*12+MONTH(Paychecks!$A$5)-MONTH($C125))-1)/(($D125="Monthly")+3*($D125="Quarterly")+12*($D125="Yearly")))+1+(MOD(((YEAR(Paychecks!$A$5)-YEAR($C125))*12+MONTH(Paychecks!$A$5)-MONTH($C125)),(($D125="Monthly")+3*($D125="Quarterly")+12*($D125="Yearly")))=0)*(EDATE($C125,((YEAR(Paychecks!$A$5)-YEAR($C125))*12+MONTH(Paychecks!$A$5)-MONTH($C125)))&lt;Paychecks!$A$5)),($C125&gt;=Paychecks!$A$5)*($C125&lt;=Paychecks!$B$5))))</f>
      </c>
      <c r="O125" s="14">
        <f>IF(OR($A125="",$C125=""),0,IF((7*($D125="Weekly")+14*($D125="Every 2 weeks"))&gt;0,MAX(0,-INT(($C125-(Paychecks!$B$6+1))/(7*($D125="Weekly")+14*($D125="Every 2 weeks")))-MAX(0,-INT(($C125-Paychecks!$A$6)/(7*($D125="Weekly")+14*($D125="Every 2 weeks"))))),IF((($D125="Monthly")+3*($D125="Quarterly")+12*($D125="Yearly"))&gt;0,IF(((YEAR((Paychecks!$B$6+1))-YEAR($C125))*12+MONTH((Paychecks!$B$6+1))-MONTH($C125))&lt;0,0,INT((((YEAR((Paychecks!$B$6+1))-YEAR($C125))*12+MONTH((Paychecks!$B$6+1))-MONTH($C125))-1)/(($D125="Monthly")+3*($D125="Quarterly")+12*($D125="Yearly")))+1+(MOD(((YEAR((Paychecks!$B$6+1))-YEAR($C125))*12+MONTH((Paychecks!$B$6+1))-MONTH($C125)),(($D125="Monthly")+3*($D125="Quarterly")+12*($D125="Yearly")))=0)*(EDATE($C125,((YEAR((Paychecks!$B$6+1))-YEAR($C125))*12+MONTH((Paychecks!$B$6+1))-MONTH($C125)))&lt;(Paychecks!$B$6+1)))-IF(((YEAR(Paychecks!$A$6)-YEAR($C125))*12+MONTH(Paychecks!$A$6)-MONTH($C125))&lt;0,0,INT((((YEAR(Paychecks!$A$6)-YEAR($C125))*12+MONTH(Paychecks!$A$6)-MONTH($C125))-1)/(($D125="Monthly")+3*($D125="Quarterly")+12*($D125="Yearly")))+1+(MOD(((YEAR(Paychecks!$A$6)-YEAR($C125))*12+MONTH(Paychecks!$A$6)-MONTH($C125)),(($D125="Monthly")+3*($D125="Quarterly")+12*($D125="Yearly")))=0)*(EDATE($C125,((YEAR(Paychecks!$A$6)-YEAR($C125))*12+MONTH(Paychecks!$A$6)-MONTH($C125)))&lt;Paychecks!$A$6)),($C125&gt;=Paychecks!$A$6)*($C125&lt;=Paychecks!$B$6))))</f>
      </c>
      <c r="P125" s="14">
        <f>IF(OR($A125="",$C125=""),0,IF((7*($D125="Weekly")+14*($D125="Every 2 weeks"))&gt;0,MAX(0,-INT(($C125-(Paychecks!$B$7+1))/(7*($D125="Weekly")+14*($D125="Every 2 weeks")))-MAX(0,-INT(($C125-Paychecks!$A$7)/(7*($D125="Weekly")+14*($D125="Every 2 weeks"))))),IF((($D125="Monthly")+3*($D125="Quarterly")+12*($D125="Yearly"))&gt;0,IF(((YEAR((Paychecks!$B$7+1))-YEAR($C125))*12+MONTH((Paychecks!$B$7+1))-MONTH($C125))&lt;0,0,INT((((YEAR((Paychecks!$B$7+1))-YEAR($C125))*12+MONTH((Paychecks!$B$7+1))-MONTH($C125))-1)/(($D125="Monthly")+3*($D125="Quarterly")+12*($D125="Yearly")))+1+(MOD(((YEAR((Paychecks!$B$7+1))-YEAR($C125))*12+MONTH((Paychecks!$B$7+1))-MONTH($C125)),(($D125="Monthly")+3*($D125="Quarterly")+12*($D125="Yearly")))=0)*(EDATE($C125,((YEAR((Paychecks!$B$7+1))-YEAR($C125))*12+MONTH((Paychecks!$B$7+1))-MONTH($C125)))&lt;(Paychecks!$B$7+1)))-IF(((YEAR(Paychecks!$A$7)-YEAR($C125))*12+MONTH(Paychecks!$A$7)-MONTH($C125))&lt;0,0,INT((((YEAR(Paychecks!$A$7)-YEAR($C125))*12+MONTH(Paychecks!$A$7)-MONTH($C125))-1)/(($D125="Monthly")+3*($D125="Quarterly")+12*($D125="Yearly")))+1+(MOD(((YEAR(Paychecks!$A$7)-YEAR($C125))*12+MONTH(Paychecks!$A$7)-MONTH($C125)),(($D125="Monthly")+3*($D125="Quarterly")+12*($D125="Yearly")))=0)*(EDATE($C125,((YEAR(Paychecks!$A$7)-YEAR($C125))*12+MONTH(Paychecks!$A$7)-MONTH($C125)))&lt;Paychecks!$A$7)),($C125&gt;=Paychecks!$A$7)*($C125&lt;=Paychecks!$B$7))))</f>
      </c>
      <c r="Q125" s="14">
        <f>IF(OR($A125="",$C125=""),0,IF((7*($D125="Weekly")+14*($D125="Every 2 weeks"))&gt;0,MAX(0,-INT(($C125-(Paychecks!$B$8+1))/(7*($D125="Weekly")+14*($D125="Every 2 weeks")))-MAX(0,-INT(($C125-Paychecks!$A$8)/(7*($D125="Weekly")+14*($D125="Every 2 weeks"))))),IF((($D125="Monthly")+3*($D125="Quarterly")+12*($D125="Yearly"))&gt;0,IF(((YEAR((Paychecks!$B$8+1))-YEAR($C125))*12+MONTH((Paychecks!$B$8+1))-MONTH($C125))&lt;0,0,INT((((YEAR((Paychecks!$B$8+1))-YEAR($C125))*12+MONTH((Paychecks!$B$8+1))-MONTH($C125))-1)/(($D125="Monthly")+3*($D125="Quarterly")+12*($D125="Yearly")))+1+(MOD(((YEAR((Paychecks!$B$8+1))-YEAR($C125))*12+MONTH((Paychecks!$B$8+1))-MONTH($C125)),(($D125="Monthly")+3*($D125="Quarterly")+12*($D125="Yearly")))=0)*(EDATE($C125,((YEAR((Paychecks!$B$8+1))-YEAR($C125))*12+MONTH((Paychecks!$B$8+1))-MONTH($C125)))&lt;(Paychecks!$B$8+1)))-IF(((YEAR(Paychecks!$A$8)-YEAR($C125))*12+MONTH(Paychecks!$A$8)-MONTH($C125))&lt;0,0,INT((((YEAR(Paychecks!$A$8)-YEAR($C125))*12+MONTH(Paychecks!$A$8)-MONTH($C125))-1)/(($D125="Monthly")+3*($D125="Quarterly")+12*($D125="Yearly")))+1+(MOD(((YEAR(Paychecks!$A$8)-YEAR($C125))*12+MONTH(Paychecks!$A$8)-MONTH($C125)),(($D125="Monthly")+3*($D125="Quarterly")+12*($D125="Yearly")))=0)*(EDATE($C125,((YEAR(Paychecks!$A$8)-YEAR($C125))*12+MONTH(Paychecks!$A$8)-MONTH($C125)))&lt;Paychecks!$A$8)),($C125&gt;=Paychecks!$A$8)*($C125&lt;=Paychecks!$B$8))))</f>
      </c>
      <c r="R125" s="14">
        <f>IF(OR($A125="",$C125=""),0,IF((7*($D125="Weekly")+14*($D125="Every 2 weeks"))&gt;0,MAX(0,-INT(($C125-(Paychecks!$B$9+1))/(7*($D125="Weekly")+14*($D125="Every 2 weeks")))-MAX(0,-INT(($C125-Paychecks!$A$9)/(7*($D125="Weekly")+14*($D125="Every 2 weeks"))))),IF((($D125="Monthly")+3*($D125="Quarterly")+12*($D125="Yearly"))&gt;0,IF(((YEAR((Paychecks!$B$9+1))-YEAR($C125))*12+MONTH((Paychecks!$B$9+1))-MONTH($C125))&lt;0,0,INT((((YEAR((Paychecks!$B$9+1))-YEAR($C125))*12+MONTH((Paychecks!$B$9+1))-MONTH($C125))-1)/(($D125="Monthly")+3*($D125="Quarterly")+12*($D125="Yearly")))+1+(MOD(((YEAR((Paychecks!$B$9+1))-YEAR($C125))*12+MONTH((Paychecks!$B$9+1))-MONTH($C125)),(($D125="Monthly")+3*($D125="Quarterly")+12*($D125="Yearly")))=0)*(EDATE($C125,((YEAR((Paychecks!$B$9+1))-YEAR($C125))*12+MONTH((Paychecks!$B$9+1))-MONTH($C125)))&lt;(Paychecks!$B$9+1)))-IF(((YEAR(Paychecks!$A$9)-YEAR($C125))*12+MONTH(Paychecks!$A$9)-MONTH($C125))&lt;0,0,INT((((YEAR(Paychecks!$A$9)-YEAR($C125))*12+MONTH(Paychecks!$A$9)-MONTH($C125))-1)/(($D125="Monthly")+3*($D125="Quarterly")+12*($D125="Yearly")))+1+(MOD(((YEAR(Paychecks!$A$9)-YEAR($C125))*12+MONTH(Paychecks!$A$9)-MONTH($C125)),(($D125="Monthly")+3*($D125="Quarterly")+12*($D125="Yearly")))=0)*(EDATE($C125,((YEAR(Paychecks!$A$9)-YEAR($C125))*12+MONTH(Paychecks!$A$9)-MONTH($C125)))&lt;Paychecks!$A$9)),($C125&gt;=Paychecks!$A$9)*($C125&lt;=Paychecks!$B$9))))</f>
      </c>
    </row>
    <row r="126" spans="1:18" x14ac:dyDescent="0.25">
      <c r="A126" s="2"/>
      <c r="B126" s="11"/>
      <c r="C126" s="9"/>
      <c r="D126" s="2"/>
      <c r="E126" s="2"/>
      <c r="F126" s="2"/>
      <c r="G126" s="2">
        <f>IF(A126="","",IF(F126="Yes","Paid",IF(C126&lt;TODAY(),"Overdue",IF(C126-TODAY()&lt;=HeadsUp,"Due soon",IF(E126="Yes","Autopay","Upcoming")))))</f>
      </c>
      <c r="H126" s="2">
        <f>IF(OR(A126="",F126="Yes"),"",C126-TODAY())</f>
      </c>
      <c r="I126" s="9">
        <f>IF(OR(A126="",C126=""),"",IF(OR(C126&lt;Paychecks!$A$2,C126&gt;Paychecks!$B$9),"",INDEX(Paychecks!$A$2:$A$9,MATCH(C126,Paychecks!$A$2:$A$9,1))))</f>
      </c>
      <c r="J126" s="2"/>
      <c r="K126" s="14">
        <f>IF(OR($A126="",$C126=""),0,IF((7*($D126="Weekly")+14*($D126="Every 2 weeks"))&gt;0,MAX(0,-INT(($C126-(Paychecks!$B$2+1))/(7*($D126="Weekly")+14*($D126="Every 2 weeks")))-MAX(0,-INT(($C126-Paychecks!$A$2)/(7*($D126="Weekly")+14*($D126="Every 2 weeks"))))),IF((($D126="Monthly")+3*($D126="Quarterly")+12*($D126="Yearly"))&gt;0,IF(((YEAR((Paychecks!$B$2+1))-YEAR($C126))*12+MONTH((Paychecks!$B$2+1))-MONTH($C126))&lt;0,0,INT((((YEAR((Paychecks!$B$2+1))-YEAR($C126))*12+MONTH((Paychecks!$B$2+1))-MONTH($C126))-1)/(($D126="Monthly")+3*($D126="Quarterly")+12*($D126="Yearly")))+1+(MOD(((YEAR((Paychecks!$B$2+1))-YEAR($C126))*12+MONTH((Paychecks!$B$2+1))-MONTH($C126)),(($D126="Monthly")+3*($D126="Quarterly")+12*($D126="Yearly")))=0)*(EDATE($C126,((YEAR((Paychecks!$B$2+1))-YEAR($C126))*12+MONTH((Paychecks!$B$2+1))-MONTH($C126)))&lt;(Paychecks!$B$2+1)))-IF(((YEAR(Paychecks!$A$2)-YEAR($C126))*12+MONTH(Paychecks!$A$2)-MONTH($C126))&lt;0,0,INT((((YEAR(Paychecks!$A$2)-YEAR($C126))*12+MONTH(Paychecks!$A$2)-MONTH($C126))-1)/(($D126="Monthly")+3*($D126="Quarterly")+12*($D126="Yearly")))+1+(MOD(((YEAR(Paychecks!$A$2)-YEAR($C126))*12+MONTH(Paychecks!$A$2)-MONTH($C126)),(($D126="Monthly")+3*($D126="Quarterly")+12*($D126="Yearly")))=0)*(EDATE($C126,((YEAR(Paychecks!$A$2)-YEAR($C126))*12+MONTH(Paychecks!$A$2)-MONTH($C126)))&lt;Paychecks!$A$2)),($C126&gt;=Paychecks!$A$2)*($C126&lt;=Paychecks!$B$2))))</f>
      </c>
      <c r="L126" s="14">
        <f>IF(OR($A126="",$C126=""),0,IF((7*($D126="Weekly")+14*($D126="Every 2 weeks"))&gt;0,MAX(0,-INT(($C126-(Paychecks!$B$3+1))/(7*($D126="Weekly")+14*($D126="Every 2 weeks")))-MAX(0,-INT(($C126-Paychecks!$A$3)/(7*($D126="Weekly")+14*($D126="Every 2 weeks"))))),IF((($D126="Monthly")+3*($D126="Quarterly")+12*($D126="Yearly"))&gt;0,IF(((YEAR((Paychecks!$B$3+1))-YEAR($C126))*12+MONTH((Paychecks!$B$3+1))-MONTH($C126))&lt;0,0,INT((((YEAR((Paychecks!$B$3+1))-YEAR($C126))*12+MONTH((Paychecks!$B$3+1))-MONTH($C126))-1)/(($D126="Monthly")+3*($D126="Quarterly")+12*($D126="Yearly")))+1+(MOD(((YEAR((Paychecks!$B$3+1))-YEAR($C126))*12+MONTH((Paychecks!$B$3+1))-MONTH($C126)),(($D126="Monthly")+3*($D126="Quarterly")+12*($D126="Yearly")))=0)*(EDATE($C126,((YEAR((Paychecks!$B$3+1))-YEAR($C126))*12+MONTH((Paychecks!$B$3+1))-MONTH($C126)))&lt;(Paychecks!$B$3+1)))-IF(((YEAR(Paychecks!$A$3)-YEAR($C126))*12+MONTH(Paychecks!$A$3)-MONTH($C126))&lt;0,0,INT((((YEAR(Paychecks!$A$3)-YEAR($C126))*12+MONTH(Paychecks!$A$3)-MONTH($C126))-1)/(($D126="Monthly")+3*($D126="Quarterly")+12*($D126="Yearly")))+1+(MOD(((YEAR(Paychecks!$A$3)-YEAR($C126))*12+MONTH(Paychecks!$A$3)-MONTH($C126)),(($D126="Monthly")+3*($D126="Quarterly")+12*($D126="Yearly")))=0)*(EDATE($C126,((YEAR(Paychecks!$A$3)-YEAR($C126))*12+MONTH(Paychecks!$A$3)-MONTH($C126)))&lt;Paychecks!$A$3)),($C126&gt;=Paychecks!$A$3)*($C126&lt;=Paychecks!$B$3))))</f>
      </c>
      <c r="M126" s="14">
        <f>IF(OR($A126="",$C126=""),0,IF((7*($D126="Weekly")+14*($D126="Every 2 weeks"))&gt;0,MAX(0,-INT(($C126-(Paychecks!$B$4+1))/(7*($D126="Weekly")+14*($D126="Every 2 weeks")))-MAX(0,-INT(($C126-Paychecks!$A$4)/(7*($D126="Weekly")+14*($D126="Every 2 weeks"))))),IF((($D126="Monthly")+3*($D126="Quarterly")+12*($D126="Yearly"))&gt;0,IF(((YEAR((Paychecks!$B$4+1))-YEAR($C126))*12+MONTH((Paychecks!$B$4+1))-MONTH($C126))&lt;0,0,INT((((YEAR((Paychecks!$B$4+1))-YEAR($C126))*12+MONTH((Paychecks!$B$4+1))-MONTH($C126))-1)/(($D126="Monthly")+3*($D126="Quarterly")+12*($D126="Yearly")))+1+(MOD(((YEAR((Paychecks!$B$4+1))-YEAR($C126))*12+MONTH((Paychecks!$B$4+1))-MONTH($C126)),(($D126="Monthly")+3*($D126="Quarterly")+12*($D126="Yearly")))=0)*(EDATE($C126,((YEAR((Paychecks!$B$4+1))-YEAR($C126))*12+MONTH((Paychecks!$B$4+1))-MONTH($C126)))&lt;(Paychecks!$B$4+1)))-IF(((YEAR(Paychecks!$A$4)-YEAR($C126))*12+MONTH(Paychecks!$A$4)-MONTH($C126))&lt;0,0,INT((((YEAR(Paychecks!$A$4)-YEAR($C126))*12+MONTH(Paychecks!$A$4)-MONTH($C126))-1)/(($D126="Monthly")+3*($D126="Quarterly")+12*($D126="Yearly")))+1+(MOD(((YEAR(Paychecks!$A$4)-YEAR($C126))*12+MONTH(Paychecks!$A$4)-MONTH($C126)),(($D126="Monthly")+3*($D126="Quarterly")+12*($D126="Yearly")))=0)*(EDATE($C126,((YEAR(Paychecks!$A$4)-YEAR($C126))*12+MONTH(Paychecks!$A$4)-MONTH($C126)))&lt;Paychecks!$A$4)),($C126&gt;=Paychecks!$A$4)*($C126&lt;=Paychecks!$B$4))))</f>
      </c>
      <c r="N126" s="14">
        <f>IF(OR($A126="",$C126=""),0,IF((7*($D126="Weekly")+14*($D126="Every 2 weeks"))&gt;0,MAX(0,-INT(($C126-(Paychecks!$B$5+1))/(7*($D126="Weekly")+14*($D126="Every 2 weeks")))-MAX(0,-INT(($C126-Paychecks!$A$5)/(7*($D126="Weekly")+14*($D126="Every 2 weeks"))))),IF((($D126="Monthly")+3*($D126="Quarterly")+12*($D126="Yearly"))&gt;0,IF(((YEAR((Paychecks!$B$5+1))-YEAR($C126))*12+MONTH((Paychecks!$B$5+1))-MONTH($C126))&lt;0,0,INT((((YEAR((Paychecks!$B$5+1))-YEAR($C126))*12+MONTH((Paychecks!$B$5+1))-MONTH($C126))-1)/(($D126="Monthly")+3*($D126="Quarterly")+12*($D126="Yearly")))+1+(MOD(((YEAR((Paychecks!$B$5+1))-YEAR($C126))*12+MONTH((Paychecks!$B$5+1))-MONTH($C126)),(($D126="Monthly")+3*($D126="Quarterly")+12*($D126="Yearly")))=0)*(EDATE($C126,((YEAR((Paychecks!$B$5+1))-YEAR($C126))*12+MONTH((Paychecks!$B$5+1))-MONTH($C126)))&lt;(Paychecks!$B$5+1)))-IF(((YEAR(Paychecks!$A$5)-YEAR($C126))*12+MONTH(Paychecks!$A$5)-MONTH($C126))&lt;0,0,INT((((YEAR(Paychecks!$A$5)-YEAR($C126))*12+MONTH(Paychecks!$A$5)-MONTH($C126))-1)/(($D126="Monthly")+3*($D126="Quarterly")+12*($D126="Yearly")))+1+(MOD(((YEAR(Paychecks!$A$5)-YEAR($C126))*12+MONTH(Paychecks!$A$5)-MONTH($C126)),(($D126="Monthly")+3*($D126="Quarterly")+12*($D126="Yearly")))=0)*(EDATE($C126,((YEAR(Paychecks!$A$5)-YEAR($C126))*12+MONTH(Paychecks!$A$5)-MONTH($C126)))&lt;Paychecks!$A$5)),($C126&gt;=Paychecks!$A$5)*($C126&lt;=Paychecks!$B$5))))</f>
      </c>
      <c r="O126" s="14">
        <f>IF(OR($A126="",$C126=""),0,IF((7*($D126="Weekly")+14*($D126="Every 2 weeks"))&gt;0,MAX(0,-INT(($C126-(Paychecks!$B$6+1))/(7*($D126="Weekly")+14*($D126="Every 2 weeks")))-MAX(0,-INT(($C126-Paychecks!$A$6)/(7*($D126="Weekly")+14*($D126="Every 2 weeks"))))),IF((($D126="Monthly")+3*($D126="Quarterly")+12*($D126="Yearly"))&gt;0,IF(((YEAR((Paychecks!$B$6+1))-YEAR($C126))*12+MONTH((Paychecks!$B$6+1))-MONTH($C126))&lt;0,0,INT((((YEAR((Paychecks!$B$6+1))-YEAR($C126))*12+MONTH((Paychecks!$B$6+1))-MONTH($C126))-1)/(($D126="Monthly")+3*($D126="Quarterly")+12*($D126="Yearly")))+1+(MOD(((YEAR((Paychecks!$B$6+1))-YEAR($C126))*12+MONTH((Paychecks!$B$6+1))-MONTH($C126)),(($D126="Monthly")+3*($D126="Quarterly")+12*($D126="Yearly")))=0)*(EDATE($C126,((YEAR((Paychecks!$B$6+1))-YEAR($C126))*12+MONTH((Paychecks!$B$6+1))-MONTH($C126)))&lt;(Paychecks!$B$6+1)))-IF(((YEAR(Paychecks!$A$6)-YEAR($C126))*12+MONTH(Paychecks!$A$6)-MONTH($C126))&lt;0,0,INT((((YEAR(Paychecks!$A$6)-YEAR($C126))*12+MONTH(Paychecks!$A$6)-MONTH($C126))-1)/(($D126="Monthly")+3*($D126="Quarterly")+12*($D126="Yearly")))+1+(MOD(((YEAR(Paychecks!$A$6)-YEAR($C126))*12+MONTH(Paychecks!$A$6)-MONTH($C126)),(($D126="Monthly")+3*($D126="Quarterly")+12*($D126="Yearly")))=0)*(EDATE($C126,((YEAR(Paychecks!$A$6)-YEAR($C126))*12+MONTH(Paychecks!$A$6)-MONTH($C126)))&lt;Paychecks!$A$6)),($C126&gt;=Paychecks!$A$6)*($C126&lt;=Paychecks!$B$6))))</f>
      </c>
      <c r="P126" s="14">
        <f>IF(OR($A126="",$C126=""),0,IF((7*($D126="Weekly")+14*($D126="Every 2 weeks"))&gt;0,MAX(0,-INT(($C126-(Paychecks!$B$7+1))/(7*($D126="Weekly")+14*($D126="Every 2 weeks")))-MAX(0,-INT(($C126-Paychecks!$A$7)/(7*($D126="Weekly")+14*($D126="Every 2 weeks"))))),IF((($D126="Monthly")+3*($D126="Quarterly")+12*($D126="Yearly"))&gt;0,IF(((YEAR((Paychecks!$B$7+1))-YEAR($C126))*12+MONTH((Paychecks!$B$7+1))-MONTH($C126))&lt;0,0,INT((((YEAR((Paychecks!$B$7+1))-YEAR($C126))*12+MONTH((Paychecks!$B$7+1))-MONTH($C126))-1)/(($D126="Monthly")+3*($D126="Quarterly")+12*($D126="Yearly")))+1+(MOD(((YEAR((Paychecks!$B$7+1))-YEAR($C126))*12+MONTH((Paychecks!$B$7+1))-MONTH($C126)),(($D126="Monthly")+3*($D126="Quarterly")+12*($D126="Yearly")))=0)*(EDATE($C126,((YEAR((Paychecks!$B$7+1))-YEAR($C126))*12+MONTH((Paychecks!$B$7+1))-MONTH($C126)))&lt;(Paychecks!$B$7+1)))-IF(((YEAR(Paychecks!$A$7)-YEAR($C126))*12+MONTH(Paychecks!$A$7)-MONTH($C126))&lt;0,0,INT((((YEAR(Paychecks!$A$7)-YEAR($C126))*12+MONTH(Paychecks!$A$7)-MONTH($C126))-1)/(($D126="Monthly")+3*($D126="Quarterly")+12*($D126="Yearly")))+1+(MOD(((YEAR(Paychecks!$A$7)-YEAR($C126))*12+MONTH(Paychecks!$A$7)-MONTH($C126)),(($D126="Monthly")+3*($D126="Quarterly")+12*($D126="Yearly")))=0)*(EDATE($C126,((YEAR(Paychecks!$A$7)-YEAR($C126))*12+MONTH(Paychecks!$A$7)-MONTH($C126)))&lt;Paychecks!$A$7)),($C126&gt;=Paychecks!$A$7)*($C126&lt;=Paychecks!$B$7))))</f>
      </c>
      <c r="Q126" s="14">
        <f>IF(OR($A126="",$C126=""),0,IF((7*($D126="Weekly")+14*($D126="Every 2 weeks"))&gt;0,MAX(0,-INT(($C126-(Paychecks!$B$8+1))/(7*($D126="Weekly")+14*($D126="Every 2 weeks")))-MAX(0,-INT(($C126-Paychecks!$A$8)/(7*($D126="Weekly")+14*($D126="Every 2 weeks"))))),IF((($D126="Monthly")+3*($D126="Quarterly")+12*($D126="Yearly"))&gt;0,IF(((YEAR((Paychecks!$B$8+1))-YEAR($C126))*12+MONTH((Paychecks!$B$8+1))-MONTH($C126))&lt;0,0,INT((((YEAR((Paychecks!$B$8+1))-YEAR($C126))*12+MONTH((Paychecks!$B$8+1))-MONTH($C126))-1)/(($D126="Monthly")+3*($D126="Quarterly")+12*($D126="Yearly")))+1+(MOD(((YEAR((Paychecks!$B$8+1))-YEAR($C126))*12+MONTH((Paychecks!$B$8+1))-MONTH($C126)),(($D126="Monthly")+3*($D126="Quarterly")+12*($D126="Yearly")))=0)*(EDATE($C126,((YEAR((Paychecks!$B$8+1))-YEAR($C126))*12+MONTH((Paychecks!$B$8+1))-MONTH($C126)))&lt;(Paychecks!$B$8+1)))-IF(((YEAR(Paychecks!$A$8)-YEAR($C126))*12+MONTH(Paychecks!$A$8)-MONTH($C126))&lt;0,0,INT((((YEAR(Paychecks!$A$8)-YEAR($C126))*12+MONTH(Paychecks!$A$8)-MONTH($C126))-1)/(($D126="Monthly")+3*($D126="Quarterly")+12*($D126="Yearly")))+1+(MOD(((YEAR(Paychecks!$A$8)-YEAR($C126))*12+MONTH(Paychecks!$A$8)-MONTH($C126)),(($D126="Monthly")+3*($D126="Quarterly")+12*($D126="Yearly")))=0)*(EDATE($C126,((YEAR(Paychecks!$A$8)-YEAR($C126))*12+MONTH(Paychecks!$A$8)-MONTH($C126)))&lt;Paychecks!$A$8)),($C126&gt;=Paychecks!$A$8)*($C126&lt;=Paychecks!$B$8))))</f>
      </c>
      <c r="R126" s="14">
        <f>IF(OR($A126="",$C126=""),0,IF((7*($D126="Weekly")+14*($D126="Every 2 weeks"))&gt;0,MAX(0,-INT(($C126-(Paychecks!$B$9+1))/(7*($D126="Weekly")+14*($D126="Every 2 weeks")))-MAX(0,-INT(($C126-Paychecks!$A$9)/(7*($D126="Weekly")+14*($D126="Every 2 weeks"))))),IF((($D126="Monthly")+3*($D126="Quarterly")+12*($D126="Yearly"))&gt;0,IF(((YEAR((Paychecks!$B$9+1))-YEAR($C126))*12+MONTH((Paychecks!$B$9+1))-MONTH($C126))&lt;0,0,INT((((YEAR((Paychecks!$B$9+1))-YEAR($C126))*12+MONTH((Paychecks!$B$9+1))-MONTH($C126))-1)/(($D126="Monthly")+3*($D126="Quarterly")+12*($D126="Yearly")))+1+(MOD(((YEAR((Paychecks!$B$9+1))-YEAR($C126))*12+MONTH((Paychecks!$B$9+1))-MONTH($C126)),(($D126="Monthly")+3*($D126="Quarterly")+12*($D126="Yearly")))=0)*(EDATE($C126,((YEAR((Paychecks!$B$9+1))-YEAR($C126))*12+MONTH((Paychecks!$B$9+1))-MONTH($C126)))&lt;(Paychecks!$B$9+1)))-IF(((YEAR(Paychecks!$A$9)-YEAR($C126))*12+MONTH(Paychecks!$A$9)-MONTH($C126))&lt;0,0,INT((((YEAR(Paychecks!$A$9)-YEAR($C126))*12+MONTH(Paychecks!$A$9)-MONTH($C126))-1)/(($D126="Monthly")+3*($D126="Quarterly")+12*($D126="Yearly")))+1+(MOD(((YEAR(Paychecks!$A$9)-YEAR($C126))*12+MONTH(Paychecks!$A$9)-MONTH($C126)),(($D126="Monthly")+3*($D126="Quarterly")+12*($D126="Yearly")))=0)*(EDATE($C126,((YEAR(Paychecks!$A$9)-YEAR($C126))*12+MONTH(Paychecks!$A$9)-MONTH($C126)))&lt;Paychecks!$A$9)),($C126&gt;=Paychecks!$A$9)*($C126&lt;=Paychecks!$B$9))))</f>
      </c>
    </row>
    <row r="127" spans="1:18" x14ac:dyDescent="0.25">
      <c r="A127" s="2"/>
      <c r="B127" s="11"/>
      <c r="C127" s="9"/>
      <c r="D127" s="2"/>
      <c r="E127" s="2"/>
      <c r="F127" s="2"/>
      <c r="G127" s="2">
        <f>IF(A127="","",IF(F127="Yes","Paid",IF(C127&lt;TODAY(),"Overdue",IF(C127-TODAY()&lt;=HeadsUp,"Due soon",IF(E127="Yes","Autopay","Upcoming")))))</f>
      </c>
      <c r="H127" s="2">
        <f>IF(OR(A127="",F127="Yes"),"",C127-TODAY())</f>
      </c>
      <c r="I127" s="9">
        <f>IF(OR(A127="",C127=""),"",IF(OR(C127&lt;Paychecks!$A$2,C127&gt;Paychecks!$B$9),"",INDEX(Paychecks!$A$2:$A$9,MATCH(C127,Paychecks!$A$2:$A$9,1))))</f>
      </c>
      <c r="J127" s="2"/>
      <c r="K127" s="14">
        <f>IF(OR($A127="",$C127=""),0,IF((7*($D127="Weekly")+14*($D127="Every 2 weeks"))&gt;0,MAX(0,-INT(($C127-(Paychecks!$B$2+1))/(7*($D127="Weekly")+14*($D127="Every 2 weeks")))-MAX(0,-INT(($C127-Paychecks!$A$2)/(7*($D127="Weekly")+14*($D127="Every 2 weeks"))))),IF((($D127="Monthly")+3*($D127="Quarterly")+12*($D127="Yearly"))&gt;0,IF(((YEAR((Paychecks!$B$2+1))-YEAR($C127))*12+MONTH((Paychecks!$B$2+1))-MONTH($C127))&lt;0,0,INT((((YEAR((Paychecks!$B$2+1))-YEAR($C127))*12+MONTH((Paychecks!$B$2+1))-MONTH($C127))-1)/(($D127="Monthly")+3*($D127="Quarterly")+12*($D127="Yearly")))+1+(MOD(((YEAR((Paychecks!$B$2+1))-YEAR($C127))*12+MONTH((Paychecks!$B$2+1))-MONTH($C127)),(($D127="Monthly")+3*($D127="Quarterly")+12*($D127="Yearly")))=0)*(EDATE($C127,((YEAR((Paychecks!$B$2+1))-YEAR($C127))*12+MONTH((Paychecks!$B$2+1))-MONTH($C127)))&lt;(Paychecks!$B$2+1)))-IF(((YEAR(Paychecks!$A$2)-YEAR($C127))*12+MONTH(Paychecks!$A$2)-MONTH($C127))&lt;0,0,INT((((YEAR(Paychecks!$A$2)-YEAR($C127))*12+MONTH(Paychecks!$A$2)-MONTH($C127))-1)/(($D127="Monthly")+3*($D127="Quarterly")+12*($D127="Yearly")))+1+(MOD(((YEAR(Paychecks!$A$2)-YEAR($C127))*12+MONTH(Paychecks!$A$2)-MONTH($C127)),(($D127="Monthly")+3*($D127="Quarterly")+12*($D127="Yearly")))=0)*(EDATE($C127,((YEAR(Paychecks!$A$2)-YEAR($C127))*12+MONTH(Paychecks!$A$2)-MONTH($C127)))&lt;Paychecks!$A$2)),($C127&gt;=Paychecks!$A$2)*($C127&lt;=Paychecks!$B$2))))</f>
      </c>
      <c r="L127" s="14">
        <f>IF(OR($A127="",$C127=""),0,IF((7*($D127="Weekly")+14*($D127="Every 2 weeks"))&gt;0,MAX(0,-INT(($C127-(Paychecks!$B$3+1))/(7*($D127="Weekly")+14*($D127="Every 2 weeks")))-MAX(0,-INT(($C127-Paychecks!$A$3)/(7*($D127="Weekly")+14*($D127="Every 2 weeks"))))),IF((($D127="Monthly")+3*($D127="Quarterly")+12*($D127="Yearly"))&gt;0,IF(((YEAR((Paychecks!$B$3+1))-YEAR($C127))*12+MONTH((Paychecks!$B$3+1))-MONTH($C127))&lt;0,0,INT((((YEAR((Paychecks!$B$3+1))-YEAR($C127))*12+MONTH((Paychecks!$B$3+1))-MONTH($C127))-1)/(($D127="Monthly")+3*($D127="Quarterly")+12*($D127="Yearly")))+1+(MOD(((YEAR((Paychecks!$B$3+1))-YEAR($C127))*12+MONTH((Paychecks!$B$3+1))-MONTH($C127)),(($D127="Monthly")+3*($D127="Quarterly")+12*($D127="Yearly")))=0)*(EDATE($C127,((YEAR((Paychecks!$B$3+1))-YEAR($C127))*12+MONTH((Paychecks!$B$3+1))-MONTH($C127)))&lt;(Paychecks!$B$3+1)))-IF(((YEAR(Paychecks!$A$3)-YEAR($C127))*12+MONTH(Paychecks!$A$3)-MONTH($C127))&lt;0,0,INT((((YEAR(Paychecks!$A$3)-YEAR($C127))*12+MONTH(Paychecks!$A$3)-MONTH($C127))-1)/(($D127="Monthly")+3*($D127="Quarterly")+12*($D127="Yearly")))+1+(MOD(((YEAR(Paychecks!$A$3)-YEAR($C127))*12+MONTH(Paychecks!$A$3)-MONTH($C127)),(($D127="Monthly")+3*($D127="Quarterly")+12*($D127="Yearly")))=0)*(EDATE($C127,((YEAR(Paychecks!$A$3)-YEAR($C127))*12+MONTH(Paychecks!$A$3)-MONTH($C127)))&lt;Paychecks!$A$3)),($C127&gt;=Paychecks!$A$3)*($C127&lt;=Paychecks!$B$3))))</f>
      </c>
      <c r="M127" s="14">
        <f>IF(OR($A127="",$C127=""),0,IF((7*($D127="Weekly")+14*($D127="Every 2 weeks"))&gt;0,MAX(0,-INT(($C127-(Paychecks!$B$4+1))/(7*($D127="Weekly")+14*($D127="Every 2 weeks")))-MAX(0,-INT(($C127-Paychecks!$A$4)/(7*($D127="Weekly")+14*($D127="Every 2 weeks"))))),IF((($D127="Monthly")+3*($D127="Quarterly")+12*($D127="Yearly"))&gt;0,IF(((YEAR((Paychecks!$B$4+1))-YEAR($C127))*12+MONTH((Paychecks!$B$4+1))-MONTH($C127))&lt;0,0,INT((((YEAR((Paychecks!$B$4+1))-YEAR($C127))*12+MONTH((Paychecks!$B$4+1))-MONTH($C127))-1)/(($D127="Monthly")+3*($D127="Quarterly")+12*($D127="Yearly")))+1+(MOD(((YEAR((Paychecks!$B$4+1))-YEAR($C127))*12+MONTH((Paychecks!$B$4+1))-MONTH($C127)),(($D127="Monthly")+3*($D127="Quarterly")+12*($D127="Yearly")))=0)*(EDATE($C127,((YEAR((Paychecks!$B$4+1))-YEAR($C127))*12+MONTH((Paychecks!$B$4+1))-MONTH($C127)))&lt;(Paychecks!$B$4+1)))-IF(((YEAR(Paychecks!$A$4)-YEAR($C127))*12+MONTH(Paychecks!$A$4)-MONTH($C127))&lt;0,0,INT((((YEAR(Paychecks!$A$4)-YEAR($C127))*12+MONTH(Paychecks!$A$4)-MONTH($C127))-1)/(($D127="Monthly")+3*($D127="Quarterly")+12*($D127="Yearly")))+1+(MOD(((YEAR(Paychecks!$A$4)-YEAR($C127))*12+MONTH(Paychecks!$A$4)-MONTH($C127)),(($D127="Monthly")+3*($D127="Quarterly")+12*($D127="Yearly")))=0)*(EDATE($C127,((YEAR(Paychecks!$A$4)-YEAR($C127))*12+MONTH(Paychecks!$A$4)-MONTH($C127)))&lt;Paychecks!$A$4)),($C127&gt;=Paychecks!$A$4)*($C127&lt;=Paychecks!$B$4))))</f>
      </c>
      <c r="N127" s="14">
        <f>IF(OR($A127="",$C127=""),0,IF((7*($D127="Weekly")+14*($D127="Every 2 weeks"))&gt;0,MAX(0,-INT(($C127-(Paychecks!$B$5+1))/(7*($D127="Weekly")+14*($D127="Every 2 weeks")))-MAX(0,-INT(($C127-Paychecks!$A$5)/(7*($D127="Weekly")+14*($D127="Every 2 weeks"))))),IF((($D127="Monthly")+3*($D127="Quarterly")+12*($D127="Yearly"))&gt;0,IF(((YEAR((Paychecks!$B$5+1))-YEAR($C127))*12+MONTH((Paychecks!$B$5+1))-MONTH($C127))&lt;0,0,INT((((YEAR((Paychecks!$B$5+1))-YEAR($C127))*12+MONTH((Paychecks!$B$5+1))-MONTH($C127))-1)/(($D127="Monthly")+3*($D127="Quarterly")+12*($D127="Yearly")))+1+(MOD(((YEAR((Paychecks!$B$5+1))-YEAR($C127))*12+MONTH((Paychecks!$B$5+1))-MONTH($C127)),(($D127="Monthly")+3*($D127="Quarterly")+12*($D127="Yearly")))=0)*(EDATE($C127,((YEAR((Paychecks!$B$5+1))-YEAR($C127))*12+MONTH((Paychecks!$B$5+1))-MONTH($C127)))&lt;(Paychecks!$B$5+1)))-IF(((YEAR(Paychecks!$A$5)-YEAR($C127))*12+MONTH(Paychecks!$A$5)-MONTH($C127))&lt;0,0,INT((((YEAR(Paychecks!$A$5)-YEAR($C127))*12+MONTH(Paychecks!$A$5)-MONTH($C127))-1)/(($D127="Monthly")+3*($D127="Quarterly")+12*($D127="Yearly")))+1+(MOD(((YEAR(Paychecks!$A$5)-YEAR($C127))*12+MONTH(Paychecks!$A$5)-MONTH($C127)),(($D127="Monthly")+3*($D127="Quarterly")+12*($D127="Yearly")))=0)*(EDATE($C127,((YEAR(Paychecks!$A$5)-YEAR($C127))*12+MONTH(Paychecks!$A$5)-MONTH($C127)))&lt;Paychecks!$A$5)),($C127&gt;=Paychecks!$A$5)*($C127&lt;=Paychecks!$B$5))))</f>
      </c>
      <c r="O127" s="14">
        <f>IF(OR($A127="",$C127=""),0,IF((7*($D127="Weekly")+14*($D127="Every 2 weeks"))&gt;0,MAX(0,-INT(($C127-(Paychecks!$B$6+1))/(7*($D127="Weekly")+14*($D127="Every 2 weeks")))-MAX(0,-INT(($C127-Paychecks!$A$6)/(7*($D127="Weekly")+14*($D127="Every 2 weeks"))))),IF((($D127="Monthly")+3*($D127="Quarterly")+12*($D127="Yearly"))&gt;0,IF(((YEAR((Paychecks!$B$6+1))-YEAR($C127))*12+MONTH((Paychecks!$B$6+1))-MONTH($C127))&lt;0,0,INT((((YEAR((Paychecks!$B$6+1))-YEAR($C127))*12+MONTH((Paychecks!$B$6+1))-MONTH($C127))-1)/(($D127="Monthly")+3*($D127="Quarterly")+12*($D127="Yearly")))+1+(MOD(((YEAR((Paychecks!$B$6+1))-YEAR($C127))*12+MONTH((Paychecks!$B$6+1))-MONTH($C127)),(($D127="Monthly")+3*($D127="Quarterly")+12*($D127="Yearly")))=0)*(EDATE($C127,((YEAR((Paychecks!$B$6+1))-YEAR($C127))*12+MONTH((Paychecks!$B$6+1))-MONTH($C127)))&lt;(Paychecks!$B$6+1)))-IF(((YEAR(Paychecks!$A$6)-YEAR($C127))*12+MONTH(Paychecks!$A$6)-MONTH($C127))&lt;0,0,INT((((YEAR(Paychecks!$A$6)-YEAR($C127))*12+MONTH(Paychecks!$A$6)-MONTH($C127))-1)/(($D127="Monthly")+3*($D127="Quarterly")+12*($D127="Yearly")))+1+(MOD(((YEAR(Paychecks!$A$6)-YEAR($C127))*12+MONTH(Paychecks!$A$6)-MONTH($C127)),(($D127="Monthly")+3*($D127="Quarterly")+12*($D127="Yearly")))=0)*(EDATE($C127,((YEAR(Paychecks!$A$6)-YEAR($C127))*12+MONTH(Paychecks!$A$6)-MONTH($C127)))&lt;Paychecks!$A$6)),($C127&gt;=Paychecks!$A$6)*($C127&lt;=Paychecks!$B$6))))</f>
      </c>
      <c r="P127" s="14">
        <f>IF(OR($A127="",$C127=""),0,IF((7*($D127="Weekly")+14*($D127="Every 2 weeks"))&gt;0,MAX(0,-INT(($C127-(Paychecks!$B$7+1))/(7*($D127="Weekly")+14*($D127="Every 2 weeks")))-MAX(0,-INT(($C127-Paychecks!$A$7)/(7*($D127="Weekly")+14*($D127="Every 2 weeks"))))),IF((($D127="Monthly")+3*($D127="Quarterly")+12*($D127="Yearly"))&gt;0,IF(((YEAR((Paychecks!$B$7+1))-YEAR($C127))*12+MONTH((Paychecks!$B$7+1))-MONTH($C127))&lt;0,0,INT((((YEAR((Paychecks!$B$7+1))-YEAR($C127))*12+MONTH((Paychecks!$B$7+1))-MONTH($C127))-1)/(($D127="Monthly")+3*($D127="Quarterly")+12*($D127="Yearly")))+1+(MOD(((YEAR((Paychecks!$B$7+1))-YEAR($C127))*12+MONTH((Paychecks!$B$7+1))-MONTH($C127)),(($D127="Monthly")+3*($D127="Quarterly")+12*($D127="Yearly")))=0)*(EDATE($C127,((YEAR((Paychecks!$B$7+1))-YEAR($C127))*12+MONTH((Paychecks!$B$7+1))-MONTH($C127)))&lt;(Paychecks!$B$7+1)))-IF(((YEAR(Paychecks!$A$7)-YEAR($C127))*12+MONTH(Paychecks!$A$7)-MONTH($C127))&lt;0,0,INT((((YEAR(Paychecks!$A$7)-YEAR($C127))*12+MONTH(Paychecks!$A$7)-MONTH($C127))-1)/(($D127="Monthly")+3*($D127="Quarterly")+12*($D127="Yearly")))+1+(MOD(((YEAR(Paychecks!$A$7)-YEAR($C127))*12+MONTH(Paychecks!$A$7)-MONTH($C127)),(($D127="Monthly")+3*($D127="Quarterly")+12*($D127="Yearly")))=0)*(EDATE($C127,((YEAR(Paychecks!$A$7)-YEAR($C127))*12+MONTH(Paychecks!$A$7)-MONTH($C127)))&lt;Paychecks!$A$7)),($C127&gt;=Paychecks!$A$7)*($C127&lt;=Paychecks!$B$7))))</f>
      </c>
      <c r="Q127" s="14">
        <f>IF(OR($A127="",$C127=""),0,IF((7*($D127="Weekly")+14*($D127="Every 2 weeks"))&gt;0,MAX(0,-INT(($C127-(Paychecks!$B$8+1))/(7*($D127="Weekly")+14*($D127="Every 2 weeks")))-MAX(0,-INT(($C127-Paychecks!$A$8)/(7*($D127="Weekly")+14*($D127="Every 2 weeks"))))),IF((($D127="Monthly")+3*($D127="Quarterly")+12*($D127="Yearly"))&gt;0,IF(((YEAR((Paychecks!$B$8+1))-YEAR($C127))*12+MONTH((Paychecks!$B$8+1))-MONTH($C127))&lt;0,0,INT((((YEAR((Paychecks!$B$8+1))-YEAR($C127))*12+MONTH((Paychecks!$B$8+1))-MONTH($C127))-1)/(($D127="Monthly")+3*($D127="Quarterly")+12*($D127="Yearly")))+1+(MOD(((YEAR((Paychecks!$B$8+1))-YEAR($C127))*12+MONTH((Paychecks!$B$8+1))-MONTH($C127)),(($D127="Monthly")+3*($D127="Quarterly")+12*($D127="Yearly")))=0)*(EDATE($C127,((YEAR((Paychecks!$B$8+1))-YEAR($C127))*12+MONTH((Paychecks!$B$8+1))-MONTH($C127)))&lt;(Paychecks!$B$8+1)))-IF(((YEAR(Paychecks!$A$8)-YEAR($C127))*12+MONTH(Paychecks!$A$8)-MONTH($C127))&lt;0,0,INT((((YEAR(Paychecks!$A$8)-YEAR($C127))*12+MONTH(Paychecks!$A$8)-MONTH($C127))-1)/(($D127="Monthly")+3*($D127="Quarterly")+12*($D127="Yearly")))+1+(MOD(((YEAR(Paychecks!$A$8)-YEAR($C127))*12+MONTH(Paychecks!$A$8)-MONTH($C127)),(($D127="Monthly")+3*($D127="Quarterly")+12*($D127="Yearly")))=0)*(EDATE($C127,((YEAR(Paychecks!$A$8)-YEAR($C127))*12+MONTH(Paychecks!$A$8)-MONTH($C127)))&lt;Paychecks!$A$8)),($C127&gt;=Paychecks!$A$8)*($C127&lt;=Paychecks!$B$8))))</f>
      </c>
      <c r="R127" s="14">
        <f>IF(OR($A127="",$C127=""),0,IF((7*($D127="Weekly")+14*($D127="Every 2 weeks"))&gt;0,MAX(0,-INT(($C127-(Paychecks!$B$9+1))/(7*($D127="Weekly")+14*($D127="Every 2 weeks")))-MAX(0,-INT(($C127-Paychecks!$A$9)/(7*($D127="Weekly")+14*($D127="Every 2 weeks"))))),IF((($D127="Monthly")+3*($D127="Quarterly")+12*($D127="Yearly"))&gt;0,IF(((YEAR((Paychecks!$B$9+1))-YEAR($C127))*12+MONTH((Paychecks!$B$9+1))-MONTH($C127))&lt;0,0,INT((((YEAR((Paychecks!$B$9+1))-YEAR($C127))*12+MONTH((Paychecks!$B$9+1))-MONTH($C127))-1)/(($D127="Monthly")+3*($D127="Quarterly")+12*($D127="Yearly")))+1+(MOD(((YEAR((Paychecks!$B$9+1))-YEAR($C127))*12+MONTH((Paychecks!$B$9+1))-MONTH($C127)),(($D127="Monthly")+3*($D127="Quarterly")+12*($D127="Yearly")))=0)*(EDATE($C127,((YEAR((Paychecks!$B$9+1))-YEAR($C127))*12+MONTH((Paychecks!$B$9+1))-MONTH($C127)))&lt;(Paychecks!$B$9+1)))-IF(((YEAR(Paychecks!$A$9)-YEAR($C127))*12+MONTH(Paychecks!$A$9)-MONTH($C127))&lt;0,0,INT((((YEAR(Paychecks!$A$9)-YEAR($C127))*12+MONTH(Paychecks!$A$9)-MONTH($C127))-1)/(($D127="Monthly")+3*($D127="Quarterly")+12*($D127="Yearly")))+1+(MOD(((YEAR(Paychecks!$A$9)-YEAR($C127))*12+MONTH(Paychecks!$A$9)-MONTH($C127)),(($D127="Monthly")+3*($D127="Quarterly")+12*($D127="Yearly")))=0)*(EDATE($C127,((YEAR(Paychecks!$A$9)-YEAR($C127))*12+MONTH(Paychecks!$A$9)-MONTH($C127)))&lt;Paychecks!$A$9)),($C127&gt;=Paychecks!$A$9)*($C127&lt;=Paychecks!$B$9))))</f>
      </c>
    </row>
    <row r="128" spans="1:18" x14ac:dyDescent="0.25">
      <c r="A128" s="2"/>
      <c r="B128" s="11"/>
      <c r="C128" s="9"/>
      <c r="D128" s="2"/>
      <c r="E128" s="2"/>
      <c r="F128" s="2"/>
      <c r="G128" s="2">
        <f>IF(A128="","",IF(F128="Yes","Paid",IF(C128&lt;TODAY(),"Overdue",IF(C128-TODAY()&lt;=HeadsUp,"Due soon",IF(E128="Yes","Autopay","Upcoming")))))</f>
      </c>
      <c r="H128" s="2">
        <f>IF(OR(A128="",F128="Yes"),"",C128-TODAY())</f>
      </c>
      <c r="I128" s="9">
        <f>IF(OR(A128="",C128=""),"",IF(OR(C128&lt;Paychecks!$A$2,C128&gt;Paychecks!$B$9),"",INDEX(Paychecks!$A$2:$A$9,MATCH(C128,Paychecks!$A$2:$A$9,1))))</f>
      </c>
      <c r="J128" s="2"/>
      <c r="K128" s="14">
        <f>IF(OR($A128="",$C128=""),0,IF((7*($D128="Weekly")+14*($D128="Every 2 weeks"))&gt;0,MAX(0,-INT(($C128-(Paychecks!$B$2+1))/(7*($D128="Weekly")+14*($D128="Every 2 weeks")))-MAX(0,-INT(($C128-Paychecks!$A$2)/(7*($D128="Weekly")+14*($D128="Every 2 weeks"))))),IF((($D128="Monthly")+3*($D128="Quarterly")+12*($D128="Yearly"))&gt;0,IF(((YEAR((Paychecks!$B$2+1))-YEAR($C128))*12+MONTH((Paychecks!$B$2+1))-MONTH($C128))&lt;0,0,INT((((YEAR((Paychecks!$B$2+1))-YEAR($C128))*12+MONTH((Paychecks!$B$2+1))-MONTH($C128))-1)/(($D128="Monthly")+3*($D128="Quarterly")+12*($D128="Yearly")))+1+(MOD(((YEAR((Paychecks!$B$2+1))-YEAR($C128))*12+MONTH((Paychecks!$B$2+1))-MONTH($C128)),(($D128="Monthly")+3*($D128="Quarterly")+12*($D128="Yearly")))=0)*(EDATE($C128,((YEAR((Paychecks!$B$2+1))-YEAR($C128))*12+MONTH((Paychecks!$B$2+1))-MONTH($C128)))&lt;(Paychecks!$B$2+1)))-IF(((YEAR(Paychecks!$A$2)-YEAR($C128))*12+MONTH(Paychecks!$A$2)-MONTH($C128))&lt;0,0,INT((((YEAR(Paychecks!$A$2)-YEAR($C128))*12+MONTH(Paychecks!$A$2)-MONTH($C128))-1)/(($D128="Monthly")+3*($D128="Quarterly")+12*($D128="Yearly")))+1+(MOD(((YEAR(Paychecks!$A$2)-YEAR($C128))*12+MONTH(Paychecks!$A$2)-MONTH($C128)),(($D128="Monthly")+3*($D128="Quarterly")+12*($D128="Yearly")))=0)*(EDATE($C128,((YEAR(Paychecks!$A$2)-YEAR($C128))*12+MONTH(Paychecks!$A$2)-MONTH($C128)))&lt;Paychecks!$A$2)),($C128&gt;=Paychecks!$A$2)*($C128&lt;=Paychecks!$B$2))))</f>
      </c>
      <c r="L128" s="14">
        <f>IF(OR($A128="",$C128=""),0,IF((7*($D128="Weekly")+14*($D128="Every 2 weeks"))&gt;0,MAX(0,-INT(($C128-(Paychecks!$B$3+1))/(7*($D128="Weekly")+14*($D128="Every 2 weeks")))-MAX(0,-INT(($C128-Paychecks!$A$3)/(7*($D128="Weekly")+14*($D128="Every 2 weeks"))))),IF((($D128="Monthly")+3*($D128="Quarterly")+12*($D128="Yearly"))&gt;0,IF(((YEAR((Paychecks!$B$3+1))-YEAR($C128))*12+MONTH((Paychecks!$B$3+1))-MONTH($C128))&lt;0,0,INT((((YEAR((Paychecks!$B$3+1))-YEAR($C128))*12+MONTH((Paychecks!$B$3+1))-MONTH($C128))-1)/(($D128="Monthly")+3*($D128="Quarterly")+12*($D128="Yearly")))+1+(MOD(((YEAR((Paychecks!$B$3+1))-YEAR($C128))*12+MONTH((Paychecks!$B$3+1))-MONTH($C128)),(($D128="Monthly")+3*($D128="Quarterly")+12*($D128="Yearly")))=0)*(EDATE($C128,((YEAR((Paychecks!$B$3+1))-YEAR($C128))*12+MONTH((Paychecks!$B$3+1))-MONTH($C128)))&lt;(Paychecks!$B$3+1)))-IF(((YEAR(Paychecks!$A$3)-YEAR($C128))*12+MONTH(Paychecks!$A$3)-MONTH($C128))&lt;0,0,INT((((YEAR(Paychecks!$A$3)-YEAR($C128))*12+MONTH(Paychecks!$A$3)-MONTH($C128))-1)/(($D128="Monthly")+3*($D128="Quarterly")+12*($D128="Yearly")))+1+(MOD(((YEAR(Paychecks!$A$3)-YEAR($C128))*12+MONTH(Paychecks!$A$3)-MONTH($C128)),(($D128="Monthly")+3*($D128="Quarterly")+12*($D128="Yearly")))=0)*(EDATE($C128,((YEAR(Paychecks!$A$3)-YEAR($C128))*12+MONTH(Paychecks!$A$3)-MONTH($C128)))&lt;Paychecks!$A$3)),($C128&gt;=Paychecks!$A$3)*($C128&lt;=Paychecks!$B$3))))</f>
      </c>
      <c r="M128" s="14">
        <f>IF(OR($A128="",$C128=""),0,IF((7*($D128="Weekly")+14*($D128="Every 2 weeks"))&gt;0,MAX(0,-INT(($C128-(Paychecks!$B$4+1))/(7*($D128="Weekly")+14*($D128="Every 2 weeks")))-MAX(0,-INT(($C128-Paychecks!$A$4)/(7*($D128="Weekly")+14*($D128="Every 2 weeks"))))),IF((($D128="Monthly")+3*($D128="Quarterly")+12*($D128="Yearly"))&gt;0,IF(((YEAR((Paychecks!$B$4+1))-YEAR($C128))*12+MONTH((Paychecks!$B$4+1))-MONTH($C128))&lt;0,0,INT((((YEAR((Paychecks!$B$4+1))-YEAR($C128))*12+MONTH((Paychecks!$B$4+1))-MONTH($C128))-1)/(($D128="Monthly")+3*($D128="Quarterly")+12*($D128="Yearly")))+1+(MOD(((YEAR((Paychecks!$B$4+1))-YEAR($C128))*12+MONTH((Paychecks!$B$4+1))-MONTH($C128)),(($D128="Monthly")+3*($D128="Quarterly")+12*($D128="Yearly")))=0)*(EDATE($C128,((YEAR((Paychecks!$B$4+1))-YEAR($C128))*12+MONTH((Paychecks!$B$4+1))-MONTH($C128)))&lt;(Paychecks!$B$4+1)))-IF(((YEAR(Paychecks!$A$4)-YEAR($C128))*12+MONTH(Paychecks!$A$4)-MONTH($C128))&lt;0,0,INT((((YEAR(Paychecks!$A$4)-YEAR($C128))*12+MONTH(Paychecks!$A$4)-MONTH($C128))-1)/(($D128="Monthly")+3*($D128="Quarterly")+12*($D128="Yearly")))+1+(MOD(((YEAR(Paychecks!$A$4)-YEAR($C128))*12+MONTH(Paychecks!$A$4)-MONTH($C128)),(($D128="Monthly")+3*($D128="Quarterly")+12*($D128="Yearly")))=0)*(EDATE($C128,((YEAR(Paychecks!$A$4)-YEAR($C128))*12+MONTH(Paychecks!$A$4)-MONTH($C128)))&lt;Paychecks!$A$4)),($C128&gt;=Paychecks!$A$4)*($C128&lt;=Paychecks!$B$4))))</f>
      </c>
      <c r="N128" s="14">
        <f>IF(OR($A128="",$C128=""),0,IF((7*($D128="Weekly")+14*($D128="Every 2 weeks"))&gt;0,MAX(0,-INT(($C128-(Paychecks!$B$5+1))/(7*($D128="Weekly")+14*($D128="Every 2 weeks")))-MAX(0,-INT(($C128-Paychecks!$A$5)/(7*($D128="Weekly")+14*($D128="Every 2 weeks"))))),IF((($D128="Monthly")+3*($D128="Quarterly")+12*($D128="Yearly"))&gt;0,IF(((YEAR((Paychecks!$B$5+1))-YEAR($C128))*12+MONTH((Paychecks!$B$5+1))-MONTH($C128))&lt;0,0,INT((((YEAR((Paychecks!$B$5+1))-YEAR($C128))*12+MONTH((Paychecks!$B$5+1))-MONTH($C128))-1)/(($D128="Monthly")+3*($D128="Quarterly")+12*($D128="Yearly")))+1+(MOD(((YEAR((Paychecks!$B$5+1))-YEAR($C128))*12+MONTH((Paychecks!$B$5+1))-MONTH($C128)),(($D128="Monthly")+3*($D128="Quarterly")+12*($D128="Yearly")))=0)*(EDATE($C128,((YEAR((Paychecks!$B$5+1))-YEAR($C128))*12+MONTH((Paychecks!$B$5+1))-MONTH($C128)))&lt;(Paychecks!$B$5+1)))-IF(((YEAR(Paychecks!$A$5)-YEAR($C128))*12+MONTH(Paychecks!$A$5)-MONTH($C128))&lt;0,0,INT((((YEAR(Paychecks!$A$5)-YEAR($C128))*12+MONTH(Paychecks!$A$5)-MONTH($C128))-1)/(($D128="Monthly")+3*($D128="Quarterly")+12*($D128="Yearly")))+1+(MOD(((YEAR(Paychecks!$A$5)-YEAR($C128))*12+MONTH(Paychecks!$A$5)-MONTH($C128)),(($D128="Monthly")+3*($D128="Quarterly")+12*($D128="Yearly")))=0)*(EDATE($C128,((YEAR(Paychecks!$A$5)-YEAR($C128))*12+MONTH(Paychecks!$A$5)-MONTH($C128)))&lt;Paychecks!$A$5)),($C128&gt;=Paychecks!$A$5)*($C128&lt;=Paychecks!$B$5))))</f>
      </c>
      <c r="O128" s="14">
        <f>IF(OR($A128="",$C128=""),0,IF((7*($D128="Weekly")+14*($D128="Every 2 weeks"))&gt;0,MAX(0,-INT(($C128-(Paychecks!$B$6+1))/(7*($D128="Weekly")+14*($D128="Every 2 weeks")))-MAX(0,-INT(($C128-Paychecks!$A$6)/(7*($D128="Weekly")+14*($D128="Every 2 weeks"))))),IF((($D128="Monthly")+3*($D128="Quarterly")+12*($D128="Yearly"))&gt;0,IF(((YEAR((Paychecks!$B$6+1))-YEAR($C128))*12+MONTH((Paychecks!$B$6+1))-MONTH($C128))&lt;0,0,INT((((YEAR((Paychecks!$B$6+1))-YEAR($C128))*12+MONTH((Paychecks!$B$6+1))-MONTH($C128))-1)/(($D128="Monthly")+3*($D128="Quarterly")+12*($D128="Yearly")))+1+(MOD(((YEAR((Paychecks!$B$6+1))-YEAR($C128))*12+MONTH((Paychecks!$B$6+1))-MONTH($C128)),(($D128="Monthly")+3*($D128="Quarterly")+12*($D128="Yearly")))=0)*(EDATE($C128,((YEAR((Paychecks!$B$6+1))-YEAR($C128))*12+MONTH((Paychecks!$B$6+1))-MONTH($C128)))&lt;(Paychecks!$B$6+1)))-IF(((YEAR(Paychecks!$A$6)-YEAR($C128))*12+MONTH(Paychecks!$A$6)-MONTH($C128))&lt;0,0,INT((((YEAR(Paychecks!$A$6)-YEAR($C128))*12+MONTH(Paychecks!$A$6)-MONTH($C128))-1)/(($D128="Monthly")+3*($D128="Quarterly")+12*($D128="Yearly")))+1+(MOD(((YEAR(Paychecks!$A$6)-YEAR($C128))*12+MONTH(Paychecks!$A$6)-MONTH($C128)),(($D128="Monthly")+3*($D128="Quarterly")+12*($D128="Yearly")))=0)*(EDATE($C128,((YEAR(Paychecks!$A$6)-YEAR($C128))*12+MONTH(Paychecks!$A$6)-MONTH($C128)))&lt;Paychecks!$A$6)),($C128&gt;=Paychecks!$A$6)*($C128&lt;=Paychecks!$B$6))))</f>
      </c>
      <c r="P128" s="14">
        <f>IF(OR($A128="",$C128=""),0,IF((7*($D128="Weekly")+14*($D128="Every 2 weeks"))&gt;0,MAX(0,-INT(($C128-(Paychecks!$B$7+1))/(7*($D128="Weekly")+14*($D128="Every 2 weeks")))-MAX(0,-INT(($C128-Paychecks!$A$7)/(7*($D128="Weekly")+14*($D128="Every 2 weeks"))))),IF((($D128="Monthly")+3*($D128="Quarterly")+12*($D128="Yearly"))&gt;0,IF(((YEAR((Paychecks!$B$7+1))-YEAR($C128))*12+MONTH((Paychecks!$B$7+1))-MONTH($C128))&lt;0,0,INT((((YEAR((Paychecks!$B$7+1))-YEAR($C128))*12+MONTH((Paychecks!$B$7+1))-MONTH($C128))-1)/(($D128="Monthly")+3*($D128="Quarterly")+12*($D128="Yearly")))+1+(MOD(((YEAR((Paychecks!$B$7+1))-YEAR($C128))*12+MONTH((Paychecks!$B$7+1))-MONTH($C128)),(($D128="Monthly")+3*($D128="Quarterly")+12*($D128="Yearly")))=0)*(EDATE($C128,((YEAR((Paychecks!$B$7+1))-YEAR($C128))*12+MONTH((Paychecks!$B$7+1))-MONTH($C128)))&lt;(Paychecks!$B$7+1)))-IF(((YEAR(Paychecks!$A$7)-YEAR($C128))*12+MONTH(Paychecks!$A$7)-MONTH($C128))&lt;0,0,INT((((YEAR(Paychecks!$A$7)-YEAR($C128))*12+MONTH(Paychecks!$A$7)-MONTH($C128))-1)/(($D128="Monthly")+3*($D128="Quarterly")+12*($D128="Yearly")))+1+(MOD(((YEAR(Paychecks!$A$7)-YEAR($C128))*12+MONTH(Paychecks!$A$7)-MONTH($C128)),(($D128="Monthly")+3*($D128="Quarterly")+12*($D128="Yearly")))=0)*(EDATE($C128,((YEAR(Paychecks!$A$7)-YEAR($C128))*12+MONTH(Paychecks!$A$7)-MONTH($C128)))&lt;Paychecks!$A$7)),($C128&gt;=Paychecks!$A$7)*($C128&lt;=Paychecks!$B$7))))</f>
      </c>
      <c r="Q128" s="14">
        <f>IF(OR($A128="",$C128=""),0,IF((7*($D128="Weekly")+14*($D128="Every 2 weeks"))&gt;0,MAX(0,-INT(($C128-(Paychecks!$B$8+1))/(7*($D128="Weekly")+14*($D128="Every 2 weeks")))-MAX(0,-INT(($C128-Paychecks!$A$8)/(7*($D128="Weekly")+14*($D128="Every 2 weeks"))))),IF((($D128="Monthly")+3*($D128="Quarterly")+12*($D128="Yearly"))&gt;0,IF(((YEAR((Paychecks!$B$8+1))-YEAR($C128))*12+MONTH((Paychecks!$B$8+1))-MONTH($C128))&lt;0,0,INT((((YEAR((Paychecks!$B$8+1))-YEAR($C128))*12+MONTH((Paychecks!$B$8+1))-MONTH($C128))-1)/(($D128="Monthly")+3*($D128="Quarterly")+12*($D128="Yearly")))+1+(MOD(((YEAR((Paychecks!$B$8+1))-YEAR($C128))*12+MONTH((Paychecks!$B$8+1))-MONTH($C128)),(($D128="Monthly")+3*($D128="Quarterly")+12*($D128="Yearly")))=0)*(EDATE($C128,((YEAR((Paychecks!$B$8+1))-YEAR($C128))*12+MONTH((Paychecks!$B$8+1))-MONTH($C128)))&lt;(Paychecks!$B$8+1)))-IF(((YEAR(Paychecks!$A$8)-YEAR($C128))*12+MONTH(Paychecks!$A$8)-MONTH($C128))&lt;0,0,INT((((YEAR(Paychecks!$A$8)-YEAR($C128))*12+MONTH(Paychecks!$A$8)-MONTH($C128))-1)/(($D128="Monthly")+3*($D128="Quarterly")+12*($D128="Yearly")))+1+(MOD(((YEAR(Paychecks!$A$8)-YEAR($C128))*12+MONTH(Paychecks!$A$8)-MONTH($C128)),(($D128="Monthly")+3*($D128="Quarterly")+12*($D128="Yearly")))=0)*(EDATE($C128,((YEAR(Paychecks!$A$8)-YEAR($C128))*12+MONTH(Paychecks!$A$8)-MONTH($C128)))&lt;Paychecks!$A$8)),($C128&gt;=Paychecks!$A$8)*($C128&lt;=Paychecks!$B$8))))</f>
      </c>
      <c r="R128" s="14">
        <f>IF(OR($A128="",$C128=""),0,IF((7*($D128="Weekly")+14*($D128="Every 2 weeks"))&gt;0,MAX(0,-INT(($C128-(Paychecks!$B$9+1))/(7*($D128="Weekly")+14*($D128="Every 2 weeks")))-MAX(0,-INT(($C128-Paychecks!$A$9)/(7*($D128="Weekly")+14*($D128="Every 2 weeks"))))),IF((($D128="Monthly")+3*($D128="Quarterly")+12*($D128="Yearly"))&gt;0,IF(((YEAR((Paychecks!$B$9+1))-YEAR($C128))*12+MONTH((Paychecks!$B$9+1))-MONTH($C128))&lt;0,0,INT((((YEAR((Paychecks!$B$9+1))-YEAR($C128))*12+MONTH((Paychecks!$B$9+1))-MONTH($C128))-1)/(($D128="Monthly")+3*($D128="Quarterly")+12*($D128="Yearly")))+1+(MOD(((YEAR((Paychecks!$B$9+1))-YEAR($C128))*12+MONTH((Paychecks!$B$9+1))-MONTH($C128)),(($D128="Monthly")+3*($D128="Quarterly")+12*($D128="Yearly")))=0)*(EDATE($C128,((YEAR((Paychecks!$B$9+1))-YEAR($C128))*12+MONTH((Paychecks!$B$9+1))-MONTH($C128)))&lt;(Paychecks!$B$9+1)))-IF(((YEAR(Paychecks!$A$9)-YEAR($C128))*12+MONTH(Paychecks!$A$9)-MONTH($C128))&lt;0,0,INT((((YEAR(Paychecks!$A$9)-YEAR($C128))*12+MONTH(Paychecks!$A$9)-MONTH($C128))-1)/(($D128="Monthly")+3*($D128="Quarterly")+12*($D128="Yearly")))+1+(MOD(((YEAR(Paychecks!$A$9)-YEAR($C128))*12+MONTH(Paychecks!$A$9)-MONTH($C128)),(($D128="Monthly")+3*($D128="Quarterly")+12*($D128="Yearly")))=0)*(EDATE($C128,((YEAR(Paychecks!$A$9)-YEAR($C128))*12+MONTH(Paychecks!$A$9)-MONTH($C128)))&lt;Paychecks!$A$9)),($C128&gt;=Paychecks!$A$9)*($C128&lt;=Paychecks!$B$9))))</f>
      </c>
    </row>
    <row r="129" spans="1:18" x14ac:dyDescent="0.25">
      <c r="A129" s="2"/>
      <c r="B129" s="11"/>
      <c r="C129" s="9"/>
      <c r="D129" s="2"/>
      <c r="E129" s="2"/>
      <c r="F129" s="2"/>
      <c r="G129" s="2">
        <f>IF(A129="","",IF(F129="Yes","Paid",IF(C129&lt;TODAY(),"Overdue",IF(C129-TODAY()&lt;=HeadsUp,"Due soon",IF(E129="Yes","Autopay","Upcoming")))))</f>
      </c>
      <c r="H129" s="2">
        <f>IF(OR(A129="",F129="Yes"),"",C129-TODAY())</f>
      </c>
      <c r="I129" s="9">
        <f>IF(OR(A129="",C129=""),"",IF(OR(C129&lt;Paychecks!$A$2,C129&gt;Paychecks!$B$9),"",INDEX(Paychecks!$A$2:$A$9,MATCH(C129,Paychecks!$A$2:$A$9,1))))</f>
      </c>
      <c r="J129" s="2"/>
      <c r="K129" s="14">
        <f>IF(OR($A129="",$C129=""),0,IF((7*($D129="Weekly")+14*($D129="Every 2 weeks"))&gt;0,MAX(0,-INT(($C129-(Paychecks!$B$2+1))/(7*($D129="Weekly")+14*($D129="Every 2 weeks")))-MAX(0,-INT(($C129-Paychecks!$A$2)/(7*($D129="Weekly")+14*($D129="Every 2 weeks"))))),IF((($D129="Monthly")+3*($D129="Quarterly")+12*($D129="Yearly"))&gt;0,IF(((YEAR((Paychecks!$B$2+1))-YEAR($C129))*12+MONTH((Paychecks!$B$2+1))-MONTH($C129))&lt;0,0,INT((((YEAR((Paychecks!$B$2+1))-YEAR($C129))*12+MONTH((Paychecks!$B$2+1))-MONTH($C129))-1)/(($D129="Monthly")+3*($D129="Quarterly")+12*($D129="Yearly")))+1+(MOD(((YEAR((Paychecks!$B$2+1))-YEAR($C129))*12+MONTH((Paychecks!$B$2+1))-MONTH($C129)),(($D129="Monthly")+3*($D129="Quarterly")+12*($D129="Yearly")))=0)*(EDATE($C129,((YEAR((Paychecks!$B$2+1))-YEAR($C129))*12+MONTH((Paychecks!$B$2+1))-MONTH($C129)))&lt;(Paychecks!$B$2+1)))-IF(((YEAR(Paychecks!$A$2)-YEAR($C129))*12+MONTH(Paychecks!$A$2)-MONTH($C129))&lt;0,0,INT((((YEAR(Paychecks!$A$2)-YEAR($C129))*12+MONTH(Paychecks!$A$2)-MONTH($C129))-1)/(($D129="Monthly")+3*($D129="Quarterly")+12*($D129="Yearly")))+1+(MOD(((YEAR(Paychecks!$A$2)-YEAR($C129))*12+MONTH(Paychecks!$A$2)-MONTH($C129)),(($D129="Monthly")+3*($D129="Quarterly")+12*($D129="Yearly")))=0)*(EDATE($C129,((YEAR(Paychecks!$A$2)-YEAR($C129))*12+MONTH(Paychecks!$A$2)-MONTH($C129)))&lt;Paychecks!$A$2)),($C129&gt;=Paychecks!$A$2)*($C129&lt;=Paychecks!$B$2))))</f>
      </c>
      <c r="L129" s="14">
        <f>IF(OR($A129="",$C129=""),0,IF((7*($D129="Weekly")+14*($D129="Every 2 weeks"))&gt;0,MAX(0,-INT(($C129-(Paychecks!$B$3+1))/(7*($D129="Weekly")+14*($D129="Every 2 weeks")))-MAX(0,-INT(($C129-Paychecks!$A$3)/(7*($D129="Weekly")+14*($D129="Every 2 weeks"))))),IF((($D129="Monthly")+3*($D129="Quarterly")+12*($D129="Yearly"))&gt;0,IF(((YEAR((Paychecks!$B$3+1))-YEAR($C129))*12+MONTH((Paychecks!$B$3+1))-MONTH($C129))&lt;0,0,INT((((YEAR((Paychecks!$B$3+1))-YEAR($C129))*12+MONTH((Paychecks!$B$3+1))-MONTH($C129))-1)/(($D129="Monthly")+3*($D129="Quarterly")+12*($D129="Yearly")))+1+(MOD(((YEAR((Paychecks!$B$3+1))-YEAR($C129))*12+MONTH((Paychecks!$B$3+1))-MONTH($C129)),(($D129="Monthly")+3*($D129="Quarterly")+12*($D129="Yearly")))=0)*(EDATE($C129,((YEAR((Paychecks!$B$3+1))-YEAR($C129))*12+MONTH((Paychecks!$B$3+1))-MONTH($C129)))&lt;(Paychecks!$B$3+1)))-IF(((YEAR(Paychecks!$A$3)-YEAR($C129))*12+MONTH(Paychecks!$A$3)-MONTH($C129))&lt;0,0,INT((((YEAR(Paychecks!$A$3)-YEAR($C129))*12+MONTH(Paychecks!$A$3)-MONTH($C129))-1)/(($D129="Monthly")+3*($D129="Quarterly")+12*($D129="Yearly")))+1+(MOD(((YEAR(Paychecks!$A$3)-YEAR($C129))*12+MONTH(Paychecks!$A$3)-MONTH($C129)),(($D129="Monthly")+3*($D129="Quarterly")+12*($D129="Yearly")))=0)*(EDATE($C129,((YEAR(Paychecks!$A$3)-YEAR($C129))*12+MONTH(Paychecks!$A$3)-MONTH($C129)))&lt;Paychecks!$A$3)),($C129&gt;=Paychecks!$A$3)*($C129&lt;=Paychecks!$B$3))))</f>
      </c>
      <c r="M129" s="14">
        <f>IF(OR($A129="",$C129=""),0,IF((7*($D129="Weekly")+14*($D129="Every 2 weeks"))&gt;0,MAX(0,-INT(($C129-(Paychecks!$B$4+1))/(7*($D129="Weekly")+14*($D129="Every 2 weeks")))-MAX(0,-INT(($C129-Paychecks!$A$4)/(7*($D129="Weekly")+14*($D129="Every 2 weeks"))))),IF((($D129="Monthly")+3*($D129="Quarterly")+12*($D129="Yearly"))&gt;0,IF(((YEAR((Paychecks!$B$4+1))-YEAR($C129))*12+MONTH((Paychecks!$B$4+1))-MONTH($C129))&lt;0,0,INT((((YEAR((Paychecks!$B$4+1))-YEAR($C129))*12+MONTH((Paychecks!$B$4+1))-MONTH($C129))-1)/(($D129="Monthly")+3*($D129="Quarterly")+12*($D129="Yearly")))+1+(MOD(((YEAR((Paychecks!$B$4+1))-YEAR($C129))*12+MONTH((Paychecks!$B$4+1))-MONTH($C129)),(($D129="Monthly")+3*($D129="Quarterly")+12*($D129="Yearly")))=0)*(EDATE($C129,((YEAR((Paychecks!$B$4+1))-YEAR($C129))*12+MONTH((Paychecks!$B$4+1))-MONTH($C129)))&lt;(Paychecks!$B$4+1)))-IF(((YEAR(Paychecks!$A$4)-YEAR($C129))*12+MONTH(Paychecks!$A$4)-MONTH($C129))&lt;0,0,INT((((YEAR(Paychecks!$A$4)-YEAR($C129))*12+MONTH(Paychecks!$A$4)-MONTH($C129))-1)/(($D129="Monthly")+3*($D129="Quarterly")+12*($D129="Yearly")))+1+(MOD(((YEAR(Paychecks!$A$4)-YEAR($C129))*12+MONTH(Paychecks!$A$4)-MONTH($C129)),(($D129="Monthly")+3*($D129="Quarterly")+12*($D129="Yearly")))=0)*(EDATE($C129,((YEAR(Paychecks!$A$4)-YEAR($C129))*12+MONTH(Paychecks!$A$4)-MONTH($C129)))&lt;Paychecks!$A$4)),($C129&gt;=Paychecks!$A$4)*($C129&lt;=Paychecks!$B$4))))</f>
      </c>
      <c r="N129" s="14">
        <f>IF(OR($A129="",$C129=""),0,IF((7*($D129="Weekly")+14*($D129="Every 2 weeks"))&gt;0,MAX(0,-INT(($C129-(Paychecks!$B$5+1))/(7*($D129="Weekly")+14*($D129="Every 2 weeks")))-MAX(0,-INT(($C129-Paychecks!$A$5)/(7*($D129="Weekly")+14*($D129="Every 2 weeks"))))),IF((($D129="Monthly")+3*($D129="Quarterly")+12*($D129="Yearly"))&gt;0,IF(((YEAR((Paychecks!$B$5+1))-YEAR($C129))*12+MONTH((Paychecks!$B$5+1))-MONTH($C129))&lt;0,0,INT((((YEAR((Paychecks!$B$5+1))-YEAR($C129))*12+MONTH((Paychecks!$B$5+1))-MONTH($C129))-1)/(($D129="Monthly")+3*($D129="Quarterly")+12*($D129="Yearly")))+1+(MOD(((YEAR((Paychecks!$B$5+1))-YEAR($C129))*12+MONTH((Paychecks!$B$5+1))-MONTH($C129)),(($D129="Monthly")+3*($D129="Quarterly")+12*($D129="Yearly")))=0)*(EDATE($C129,((YEAR((Paychecks!$B$5+1))-YEAR($C129))*12+MONTH((Paychecks!$B$5+1))-MONTH($C129)))&lt;(Paychecks!$B$5+1)))-IF(((YEAR(Paychecks!$A$5)-YEAR($C129))*12+MONTH(Paychecks!$A$5)-MONTH($C129))&lt;0,0,INT((((YEAR(Paychecks!$A$5)-YEAR($C129))*12+MONTH(Paychecks!$A$5)-MONTH($C129))-1)/(($D129="Monthly")+3*($D129="Quarterly")+12*($D129="Yearly")))+1+(MOD(((YEAR(Paychecks!$A$5)-YEAR($C129))*12+MONTH(Paychecks!$A$5)-MONTH($C129)),(($D129="Monthly")+3*($D129="Quarterly")+12*($D129="Yearly")))=0)*(EDATE($C129,((YEAR(Paychecks!$A$5)-YEAR($C129))*12+MONTH(Paychecks!$A$5)-MONTH($C129)))&lt;Paychecks!$A$5)),($C129&gt;=Paychecks!$A$5)*($C129&lt;=Paychecks!$B$5))))</f>
      </c>
      <c r="O129" s="14">
        <f>IF(OR($A129="",$C129=""),0,IF((7*($D129="Weekly")+14*($D129="Every 2 weeks"))&gt;0,MAX(0,-INT(($C129-(Paychecks!$B$6+1))/(7*($D129="Weekly")+14*($D129="Every 2 weeks")))-MAX(0,-INT(($C129-Paychecks!$A$6)/(7*($D129="Weekly")+14*($D129="Every 2 weeks"))))),IF((($D129="Monthly")+3*($D129="Quarterly")+12*($D129="Yearly"))&gt;0,IF(((YEAR((Paychecks!$B$6+1))-YEAR($C129))*12+MONTH((Paychecks!$B$6+1))-MONTH($C129))&lt;0,0,INT((((YEAR((Paychecks!$B$6+1))-YEAR($C129))*12+MONTH((Paychecks!$B$6+1))-MONTH($C129))-1)/(($D129="Monthly")+3*($D129="Quarterly")+12*($D129="Yearly")))+1+(MOD(((YEAR((Paychecks!$B$6+1))-YEAR($C129))*12+MONTH((Paychecks!$B$6+1))-MONTH($C129)),(($D129="Monthly")+3*($D129="Quarterly")+12*($D129="Yearly")))=0)*(EDATE($C129,((YEAR((Paychecks!$B$6+1))-YEAR($C129))*12+MONTH((Paychecks!$B$6+1))-MONTH($C129)))&lt;(Paychecks!$B$6+1)))-IF(((YEAR(Paychecks!$A$6)-YEAR($C129))*12+MONTH(Paychecks!$A$6)-MONTH($C129))&lt;0,0,INT((((YEAR(Paychecks!$A$6)-YEAR($C129))*12+MONTH(Paychecks!$A$6)-MONTH($C129))-1)/(($D129="Monthly")+3*($D129="Quarterly")+12*($D129="Yearly")))+1+(MOD(((YEAR(Paychecks!$A$6)-YEAR($C129))*12+MONTH(Paychecks!$A$6)-MONTH($C129)),(($D129="Monthly")+3*($D129="Quarterly")+12*($D129="Yearly")))=0)*(EDATE($C129,((YEAR(Paychecks!$A$6)-YEAR($C129))*12+MONTH(Paychecks!$A$6)-MONTH($C129)))&lt;Paychecks!$A$6)),($C129&gt;=Paychecks!$A$6)*($C129&lt;=Paychecks!$B$6))))</f>
      </c>
      <c r="P129" s="14">
        <f>IF(OR($A129="",$C129=""),0,IF((7*($D129="Weekly")+14*($D129="Every 2 weeks"))&gt;0,MAX(0,-INT(($C129-(Paychecks!$B$7+1))/(7*($D129="Weekly")+14*($D129="Every 2 weeks")))-MAX(0,-INT(($C129-Paychecks!$A$7)/(7*($D129="Weekly")+14*($D129="Every 2 weeks"))))),IF((($D129="Monthly")+3*($D129="Quarterly")+12*($D129="Yearly"))&gt;0,IF(((YEAR((Paychecks!$B$7+1))-YEAR($C129))*12+MONTH((Paychecks!$B$7+1))-MONTH($C129))&lt;0,0,INT((((YEAR((Paychecks!$B$7+1))-YEAR($C129))*12+MONTH((Paychecks!$B$7+1))-MONTH($C129))-1)/(($D129="Monthly")+3*($D129="Quarterly")+12*($D129="Yearly")))+1+(MOD(((YEAR((Paychecks!$B$7+1))-YEAR($C129))*12+MONTH((Paychecks!$B$7+1))-MONTH($C129)),(($D129="Monthly")+3*($D129="Quarterly")+12*($D129="Yearly")))=0)*(EDATE($C129,((YEAR((Paychecks!$B$7+1))-YEAR($C129))*12+MONTH((Paychecks!$B$7+1))-MONTH($C129)))&lt;(Paychecks!$B$7+1)))-IF(((YEAR(Paychecks!$A$7)-YEAR($C129))*12+MONTH(Paychecks!$A$7)-MONTH($C129))&lt;0,0,INT((((YEAR(Paychecks!$A$7)-YEAR($C129))*12+MONTH(Paychecks!$A$7)-MONTH($C129))-1)/(($D129="Monthly")+3*($D129="Quarterly")+12*($D129="Yearly")))+1+(MOD(((YEAR(Paychecks!$A$7)-YEAR($C129))*12+MONTH(Paychecks!$A$7)-MONTH($C129)),(($D129="Monthly")+3*($D129="Quarterly")+12*($D129="Yearly")))=0)*(EDATE($C129,((YEAR(Paychecks!$A$7)-YEAR($C129))*12+MONTH(Paychecks!$A$7)-MONTH($C129)))&lt;Paychecks!$A$7)),($C129&gt;=Paychecks!$A$7)*($C129&lt;=Paychecks!$B$7))))</f>
      </c>
      <c r="Q129" s="14">
        <f>IF(OR($A129="",$C129=""),0,IF((7*($D129="Weekly")+14*($D129="Every 2 weeks"))&gt;0,MAX(0,-INT(($C129-(Paychecks!$B$8+1))/(7*($D129="Weekly")+14*($D129="Every 2 weeks")))-MAX(0,-INT(($C129-Paychecks!$A$8)/(7*($D129="Weekly")+14*($D129="Every 2 weeks"))))),IF((($D129="Monthly")+3*($D129="Quarterly")+12*($D129="Yearly"))&gt;0,IF(((YEAR((Paychecks!$B$8+1))-YEAR($C129))*12+MONTH((Paychecks!$B$8+1))-MONTH($C129))&lt;0,0,INT((((YEAR((Paychecks!$B$8+1))-YEAR($C129))*12+MONTH((Paychecks!$B$8+1))-MONTH($C129))-1)/(($D129="Monthly")+3*($D129="Quarterly")+12*($D129="Yearly")))+1+(MOD(((YEAR((Paychecks!$B$8+1))-YEAR($C129))*12+MONTH((Paychecks!$B$8+1))-MONTH($C129)),(($D129="Monthly")+3*($D129="Quarterly")+12*($D129="Yearly")))=0)*(EDATE($C129,((YEAR((Paychecks!$B$8+1))-YEAR($C129))*12+MONTH((Paychecks!$B$8+1))-MONTH($C129)))&lt;(Paychecks!$B$8+1)))-IF(((YEAR(Paychecks!$A$8)-YEAR($C129))*12+MONTH(Paychecks!$A$8)-MONTH($C129))&lt;0,0,INT((((YEAR(Paychecks!$A$8)-YEAR($C129))*12+MONTH(Paychecks!$A$8)-MONTH($C129))-1)/(($D129="Monthly")+3*($D129="Quarterly")+12*($D129="Yearly")))+1+(MOD(((YEAR(Paychecks!$A$8)-YEAR($C129))*12+MONTH(Paychecks!$A$8)-MONTH($C129)),(($D129="Monthly")+3*($D129="Quarterly")+12*($D129="Yearly")))=0)*(EDATE($C129,((YEAR(Paychecks!$A$8)-YEAR($C129))*12+MONTH(Paychecks!$A$8)-MONTH($C129)))&lt;Paychecks!$A$8)),($C129&gt;=Paychecks!$A$8)*($C129&lt;=Paychecks!$B$8))))</f>
      </c>
      <c r="R129" s="14">
        <f>IF(OR($A129="",$C129=""),0,IF((7*($D129="Weekly")+14*($D129="Every 2 weeks"))&gt;0,MAX(0,-INT(($C129-(Paychecks!$B$9+1))/(7*($D129="Weekly")+14*($D129="Every 2 weeks")))-MAX(0,-INT(($C129-Paychecks!$A$9)/(7*($D129="Weekly")+14*($D129="Every 2 weeks"))))),IF((($D129="Monthly")+3*($D129="Quarterly")+12*($D129="Yearly"))&gt;0,IF(((YEAR((Paychecks!$B$9+1))-YEAR($C129))*12+MONTH((Paychecks!$B$9+1))-MONTH($C129))&lt;0,0,INT((((YEAR((Paychecks!$B$9+1))-YEAR($C129))*12+MONTH((Paychecks!$B$9+1))-MONTH($C129))-1)/(($D129="Monthly")+3*($D129="Quarterly")+12*($D129="Yearly")))+1+(MOD(((YEAR((Paychecks!$B$9+1))-YEAR($C129))*12+MONTH((Paychecks!$B$9+1))-MONTH($C129)),(($D129="Monthly")+3*($D129="Quarterly")+12*($D129="Yearly")))=0)*(EDATE($C129,((YEAR((Paychecks!$B$9+1))-YEAR($C129))*12+MONTH((Paychecks!$B$9+1))-MONTH($C129)))&lt;(Paychecks!$B$9+1)))-IF(((YEAR(Paychecks!$A$9)-YEAR($C129))*12+MONTH(Paychecks!$A$9)-MONTH($C129))&lt;0,0,INT((((YEAR(Paychecks!$A$9)-YEAR($C129))*12+MONTH(Paychecks!$A$9)-MONTH($C129))-1)/(($D129="Monthly")+3*($D129="Quarterly")+12*($D129="Yearly")))+1+(MOD(((YEAR(Paychecks!$A$9)-YEAR($C129))*12+MONTH(Paychecks!$A$9)-MONTH($C129)),(($D129="Monthly")+3*($D129="Quarterly")+12*($D129="Yearly")))=0)*(EDATE($C129,((YEAR(Paychecks!$A$9)-YEAR($C129))*12+MONTH(Paychecks!$A$9)-MONTH($C129)))&lt;Paychecks!$A$9)),($C129&gt;=Paychecks!$A$9)*($C129&lt;=Paychecks!$B$9))))</f>
      </c>
    </row>
    <row r="130" spans="1:18" x14ac:dyDescent="0.25">
      <c r="A130" s="2"/>
      <c r="B130" s="11"/>
      <c r="C130" s="9"/>
      <c r="D130" s="2"/>
      <c r="E130" s="2"/>
      <c r="F130" s="2"/>
      <c r="G130" s="2">
        <f>IF(A130="","",IF(F130="Yes","Paid",IF(C130&lt;TODAY(),"Overdue",IF(C130-TODAY()&lt;=HeadsUp,"Due soon",IF(E130="Yes","Autopay","Upcoming")))))</f>
      </c>
      <c r="H130" s="2">
        <f>IF(OR(A130="",F130="Yes"),"",C130-TODAY())</f>
      </c>
      <c r="I130" s="9">
        <f>IF(OR(A130="",C130=""),"",IF(OR(C130&lt;Paychecks!$A$2,C130&gt;Paychecks!$B$9),"",INDEX(Paychecks!$A$2:$A$9,MATCH(C130,Paychecks!$A$2:$A$9,1))))</f>
      </c>
      <c r="J130" s="2"/>
      <c r="K130" s="14">
        <f>IF(OR($A130="",$C130=""),0,IF((7*($D130="Weekly")+14*($D130="Every 2 weeks"))&gt;0,MAX(0,-INT(($C130-(Paychecks!$B$2+1))/(7*($D130="Weekly")+14*($D130="Every 2 weeks")))-MAX(0,-INT(($C130-Paychecks!$A$2)/(7*($D130="Weekly")+14*($D130="Every 2 weeks"))))),IF((($D130="Monthly")+3*($D130="Quarterly")+12*($D130="Yearly"))&gt;0,IF(((YEAR((Paychecks!$B$2+1))-YEAR($C130))*12+MONTH((Paychecks!$B$2+1))-MONTH($C130))&lt;0,0,INT((((YEAR((Paychecks!$B$2+1))-YEAR($C130))*12+MONTH((Paychecks!$B$2+1))-MONTH($C130))-1)/(($D130="Monthly")+3*($D130="Quarterly")+12*($D130="Yearly")))+1+(MOD(((YEAR((Paychecks!$B$2+1))-YEAR($C130))*12+MONTH((Paychecks!$B$2+1))-MONTH($C130)),(($D130="Monthly")+3*($D130="Quarterly")+12*($D130="Yearly")))=0)*(EDATE($C130,((YEAR((Paychecks!$B$2+1))-YEAR($C130))*12+MONTH((Paychecks!$B$2+1))-MONTH($C130)))&lt;(Paychecks!$B$2+1)))-IF(((YEAR(Paychecks!$A$2)-YEAR($C130))*12+MONTH(Paychecks!$A$2)-MONTH($C130))&lt;0,0,INT((((YEAR(Paychecks!$A$2)-YEAR($C130))*12+MONTH(Paychecks!$A$2)-MONTH($C130))-1)/(($D130="Monthly")+3*($D130="Quarterly")+12*($D130="Yearly")))+1+(MOD(((YEAR(Paychecks!$A$2)-YEAR($C130))*12+MONTH(Paychecks!$A$2)-MONTH($C130)),(($D130="Monthly")+3*($D130="Quarterly")+12*($D130="Yearly")))=0)*(EDATE($C130,((YEAR(Paychecks!$A$2)-YEAR($C130))*12+MONTH(Paychecks!$A$2)-MONTH($C130)))&lt;Paychecks!$A$2)),($C130&gt;=Paychecks!$A$2)*($C130&lt;=Paychecks!$B$2))))</f>
      </c>
      <c r="L130" s="14">
        <f>IF(OR($A130="",$C130=""),0,IF((7*($D130="Weekly")+14*($D130="Every 2 weeks"))&gt;0,MAX(0,-INT(($C130-(Paychecks!$B$3+1))/(7*($D130="Weekly")+14*($D130="Every 2 weeks")))-MAX(0,-INT(($C130-Paychecks!$A$3)/(7*($D130="Weekly")+14*($D130="Every 2 weeks"))))),IF((($D130="Monthly")+3*($D130="Quarterly")+12*($D130="Yearly"))&gt;0,IF(((YEAR((Paychecks!$B$3+1))-YEAR($C130))*12+MONTH((Paychecks!$B$3+1))-MONTH($C130))&lt;0,0,INT((((YEAR((Paychecks!$B$3+1))-YEAR($C130))*12+MONTH((Paychecks!$B$3+1))-MONTH($C130))-1)/(($D130="Monthly")+3*($D130="Quarterly")+12*($D130="Yearly")))+1+(MOD(((YEAR((Paychecks!$B$3+1))-YEAR($C130))*12+MONTH((Paychecks!$B$3+1))-MONTH($C130)),(($D130="Monthly")+3*($D130="Quarterly")+12*($D130="Yearly")))=0)*(EDATE($C130,((YEAR((Paychecks!$B$3+1))-YEAR($C130))*12+MONTH((Paychecks!$B$3+1))-MONTH($C130)))&lt;(Paychecks!$B$3+1)))-IF(((YEAR(Paychecks!$A$3)-YEAR($C130))*12+MONTH(Paychecks!$A$3)-MONTH($C130))&lt;0,0,INT((((YEAR(Paychecks!$A$3)-YEAR($C130))*12+MONTH(Paychecks!$A$3)-MONTH($C130))-1)/(($D130="Monthly")+3*($D130="Quarterly")+12*($D130="Yearly")))+1+(MOD(((YEAR(Paychecks!$A$3)-YEAR($C130))*12+MONTH(Paychecks!$A$3)-MONTH($C130)),(($D130="Monthly")+3*($D130="Quarterly")+12*($D130="Yearly")))=0)*(EDATE($C130,((YEAR(Paychecks!$A$3)-YEAR($C130))*12+MONTH(Paychecks!$A$3)-MONTH($C130)))&lt;Paychecks!$A$3)),($C130&gt;=Paychecks!$A$3)*($C130&lt;=Paychecks!$B$3))))</f>
      </c>
      <c r="M130" s="14">
        <f>IF(OR($A130="",$C130=""),0,IF((7*($D130="Weekly")+14*($D130="Every 2 weeks"))&gt;0,MAX(0,-INT(($C130-(Paychecks!$B$4+1))/(7*($D130="Weekly")+14*($D130="Every 2 weeks")))-MAX(0,-INT(($C130-Paychecks!$A$4)/(7*($D130="Weekly")+14*($D130="Every 2 weeks"))))),IF((($D130="Monthly")+3*($D130="Quarterly")+12*($D130="Yearly"))&gt;0,IF(((YEAR((Paychecks!$B$4+1))-YEAR($C130))*12+MONTH((Paychecks!$B$4+1))-MONTH($C130))&lt;0,0,INT((((YEAR((Paychecks!$B$4+1))-YEAR($C130))*12+MONTH((Paychecks!$B$4+1))-MONTH($C130))-1)/(($D130="Monthly")+3*($D130="Quarterly")+12*($D130="Yearly")))+1+(MOD(((YEAR((Paychecks!$B$4+1))-YEAR($C130))*12+MONTH((Paychecks!$B$4+1))-MONTH($C130)),(($D130="Monthly")+3*($D130="Quarterly")+12*($D130="Yearly")))=0)*(EDATE($C130,((YEAR((Paychecks!$B$4+1))-YEAR($C130))*12+MONTH((Paychecks!$B$4+1))-MONTH($C130)))&lt;(Paychecks!$B$4+1)))-IF(((YEAR(Paychecks!$A$4)-YEAR($C130))*12+MONTH(Paychecks!$A$4)-MONTH($C130))&lt;0,0,INT((((YEAR(Paychecks!$A$4)-YEAR($C130))*12+MONTH(Paychecks!$A$4)-MONTH($C130))-1)/(($D130="Monthly")+3*($D130="Quarterly")+12*($D130="Yearly")))+1+(MOD(((YEAR(Paychecks!$A$4)-YEAR($C130))*12+MONTH(Paychecks!$A$4)-MONTH($C130)),(($D130="Monthly")+3*($D130="Quarterly")+12*($D130="Yearly")))=0)*(EDATE($C130,((YEAR(Paychecks!$A$4)-YEAR($C130))*12+MONTH(Paychecks!$A$4)-MONTH($C130)))&lt;Paychecks!$A$4)),($C130&gt;=Paychecks!$A$4)*($C130&lt;=Paychecks!$B$4))))</f>
      </c>
      <c r="N130" s="14">
        <f>IF(OR($A130="",$C130=""),0,IF((7*($D130="Weekly")+14*($D130="Every 2 weeks"))&gt;0,MAX(0,-INT(($C130-(Paychecks!$B$5+1))/(7*($D130="Weekly")+14*($D130="Every 2 weeks")))-MAX(0,-INT(($C130-Paychecks!$A$5)/(7*($D130="Weekly")+14*($D130="Every 2 weeks"))))),IF((($D130="Monthly")+3*($D130="Quarterly")+12*($D130="Yearly"))&gt;0,IF(((YEAR((Paychecks!$B$5+1))-YEAR($C130))*12+MONTH((Paychecks!$B$5+1))-MONTH($C130))&lt;0,0,INT((((YEAR((Paychecks!$B$5+1))-YEAR($C130))*12+MONTH((Paychecks!$B$5+1))-MONTH($C130))-1)/(($D130="Monthly")+3*($D130="Quarterly")+12*($D130="Yearly")))+1+(MOD(((YEAR((Paychecks!$B$5+1))-YEAR($C130))*12+MONTH((Paychecks!$B$5+1))-MONTH($C130)),(($D130="Monthly")+3*($D130="Quarterly")+12*($D130="Yearly")))=0)*(EDATE($C130,((YEAR((Paychecks!$B$5+1))-YEAR($C130))*12+MONTH((Paychecks!$B$5+1))-MONTH($C130)))&lt;(Paychecks!$B$5+1)))-IF(((YEAR(Paychecks!$A$5)-YEAR($C130))*12+MONTH(Paychecks!$A$5)-MONTH($C130))&lt;0,0,INT((((YEAR(Paychecks!$A$5)-YEAR($C130))*12+MONTH(Paychecks!$A$5)-MONTH($C130))-1)/(($D130="Monthly")+3*($D130="Quarterly")+12*($D130="Yearly")))+1+(MOD(((YEAR(Paychecks!$A$5)-YEAR($C130))*12+MONTH(Paychecks!$A$5)-MONTH($C130)),(($D130="Monthly")+3*($D130="Quarterly")+12*($D130="Yearly")))=0)*(EDATE($C130,((YEAR(Paychecks!$A$5)-YEAR($C130))*12+MONTH(Paychecks!$A$5)-MONTH($C130)))&lt;Paychecks!$A$5)),($C130&gt;=Paychecks!$A$5)*($C130&lt;=Paychecks!$B$5))))</f>
      </c>
      <c r="O130" s="14">
        <f>IF(OR($A130="",$C130=""),0,IF((7*($D130="Weekly")+14*($D130="Every 2 weeks"))&gt;0,MAX(0,-INT(($C130-(Paychecks!$B$6+1))/(7*($D130="Weekly")+14*($D130="Every 2 weeks")))-MAX(0,-INT(($C130-Paychecks!$A$6)/(7*($D130="Weekly")+14*($D130="Every 2 weeks"))))),IF((($D130="Monthly")+3*($D130="Quarterly")+12*($D130="Yearly"))&gt;0,IF(((YEAR((Paychecks!$B$6+1))-YEAR($C130))*12+MONTH((Paychecks!$B$6+1))-MONTH($C130))&lt;0,0,INT((((YEAR((Paychecks!$B$6+1))-YEAR($C130))*12+MONTH((Paychecks!$B$6+1))-MONTH($C130))-1)/(($D130="Monthly")+3*($D130="Quarterly")+12*($D130="Yearly")))+1+(MOD(((YEAR((Paychecks!$B$6+1))-YEAR($C130))*12+MONTH((Paychecks!$B$6+1))-MONTH($C130)),(($D130="Monthly")+3*($D130="Quarterly")+12*($D130="Yearly")))=0)*(EDATE($C130,((YEAR((Paychecks!$B$6+1))-YEAR($C130))*12+MONTH((Paychecks!$B$6+1))-MONTH($C130)))&lt;(Paychecks!$B$6+1)))-IF(((YEAR(Paychecks!$A$6)-YEAR($C130))*12+MONTH(Paychecks!$A$6)-MONTH($C130))&lt;0,0,INT((((YEAR(Paychecks!$A$6)-YEAR($C130))*12+MONTH(Paychecks!$A$6)-MONTH($C130))-1)/(($D130="Monthly")+3*($D130="Quarterly")+12*($D130="Yearly")))+1+(MOD(((YEAR(Paychecks!$A$6)-YEAR($C130))*12+MONTH(Paychecks!$A$6)-MONTH($C130)),(($D130="Monthly")+3*($D130="Quarterly")+12*($D130="Yearly")))=0)*(EDATE($C130,((YEAR(Paychecks!$A$6)-YEAR($C130))*12+MONTH(Paychecks!$A$6)-MONTH($C130)))&lt;Paychecks!$A$6)),($C130&gt;=Paychecks!$A$6)*($C130&lt;=Paychecks!$B$6))))</f>
      </c>
      <c r="P130" s="14">
        <f>IF(OR($A130="",$C130=""),0,IF((7*($D130="Weekly")+14*($D130="Every 2 weeks"))&gt;0,MAX(0,-INT(($C130-(Paychecks!$B$7+1))/(7*($D130="Weekly")+14*($D130="Every 2 weeks")))-MAX(0,-INT(($C130-Paychecks!$A$7)/(7*($D130="Weekly")+14*($D130="Every 2 weeks"))))),IF((($D130="Monthly")+3*($D130="Quarterly")+12*($D130="Yearly"))&gt;0,IF(((YEAR((Paychecks!$B$7+1))-YEAR($C130))*12+MONTH((Paychecks!$B$7+1))-MONTH($C130))&lt;0,0,INT((((YEAR((Paychecks!$B$7+1))-YEAR($C130))*12+MONTH((Paychecks!$B$7+1))-MONTH($C130))-1)/(($D130="Monthly")+3*($D130="Quarterly")+12*($D130="Yearly")))+1+(MOD(((YEAR((Paychecks!$B$7+1))-YEAR($C130))*12+MONTH((Paychecks!$B$7+1))-MONTH($C130)),(($D130="Monthly")+3*($D130="Quarterly")+12*($D130="Yearly")))=0)*(EDATE($C130,((YEAR((Paychecks!$B$7+1))-YEAR($C130))*12+MONTH((Paychecks!$B$7+1))-MONTH($C130)))&lt;(Paychecks!$B$7+1)))-IF(((YEAR(Paychecks!$A$7)-YEAR($C130))*12+MONTH(Paychecks!$A$7)-MONTH($C130))&lt;0,0,INT((((YEAR(Paychecks!$A$7)-YEAR($C130))*12+MONTH(Paychecks!$A$7)-MONTH($C130))-1)/(($D130="Monthly")+3*($D130="Quarterly")+12*($D130="Yearly")))+1+(MOD(((YEAR(Paychecks!$A$7)-YEAR($C130))*12+MONTH(Paychecks!$A$7)-MONTH($C130)),(($D130="Monthly")+3*($D130="Quarterly")+12*($D130="Yearly")))=0)*(EDATE($C130,((YEAR(Paychecks!$A$7)-YEAR($C130))*12+MONTH(Paychecks!$A$7)-MONTH($C130)))&lt;Paychecks!$A$7)),($C130&gt;=Paychecks!$A$7)*($C130&lt;=Paychecks!$B$7))))</f>
      </c>
      <c r="Q130" s="14">
        <f>IF(OR($A130="",$C130=""),0,IF((7*($D130="Weekly")+14*($D130="Every 2 weeks"))&gt;0,MAX(0,-INT(($C130-(Paychecks!$B$8+1))/(7*($D130="Weekly")+14*($D130="Every 2 weeks")))-MAX(0,-INT(($C130-Paychecks!$A$8)/(7*($D130="Weekly")+14*($D130="Every 2 weeks"))))),IF((($D130="Monthly")+3*($D130="Quarterly")+12*($D130="Yearly"))&gt;0,IF(((YEAR((Paychecks!$B$8+1))-YEAR($C130))*12+MONTH((Paychecks!$B$8+1))-MONTH($C130))&lt;0,0,INT((((YEAR((Paychecks!$B$8+1))-YEAR($C130))*12+MONTH((Paychecks!$B$8+1))-MONTH($C130))-1)/(($D130="Monthly")+3*($D130="Quarterly")+12*($D130="Yearly")))+1+(MOD(((YEAR((Paychecks!$B$8+1))-YEAR($C130))*12+MONTH((Paychecks!$B$8+1))-MONTH($C130)),(($D130="Monthly")+3*($D130="Quarterly")+12*($D130="Yearly")))=0)*(EDATE($C130,((YEAR((Paychecks!$B$8+1))-YEAR($C130))*12+MONTH((Paychecks!$B$8+1))-MONTH($C130)))&lt;(Paychecks!$B$8+1)))-IF(((YEAR(Paychecks!$A$8)-YEAR($C130))*12+MONTH(Paychecks!$A$8)-MONTH($C130))&lt;0,0,INT((((YEAR(Paychecks!$A$8)-YEAR($C130))*12+MONTH(Paychecks!$A$8)-MONTH($C130))-1)/(($D130="Monthly")+3*($D130="Quarterly")+12*($D130="Yearly")))+1+(MOD(((YEAR(Paychecks!$A$8)-YEAR($C130))*12+MONTH(Paychecks!$A$8)-MONTH($C130)),(($D130="Monthly")+3*($D130="Quarterly")+12*($D130="Yearly")))=0)*(EDATE($C130,((YEAR(Paychecks!$A$8)-YEAR($C130))*12+MONTH(Paychecks!$A$8)-MONTH($C130)))&lt;Paychecks!$A$8)),($C130&gt;=Paychecks!$A$8)*($C130&lt;=Paychecks!$B$8))))</f>
      </c>
      <c r="R130" s="14">
        <f>IF(OR($A130="",$C130=""),0,IF((7*($D130="Weekly")+14*($D130="Every 2 weeks"))&gt;0,MAX(0,-INT(($C130-(Paychecks!$B$9+1))/(7*($D130="Weekly")+14*($D130="Every 2 weeks")))-MAX(0,-INT(($C130-Paychecks!$A$9)/(7*($D130="Weekly")+14*($D130="Every 2 weeks"))))),IF((($D130="Monthly")+3*($D130="Quarterly")+12*($D130="Yearly"))&gt;0,IF(((YEAR((Paychecks!$B$9+1))-YEAR($C130))*12+MONTH((Paychecks!$B$9+1))-MONTH($C130))&lt;0,0,INT((((YEAR((Paychecks!$B$9+1))-YEAR($C130))*12+MONTH((Paychecks!$B$9+1))-MONTH($C130))-1)/(($D130="Monthly")+3*($D130="Quarterly")+12*($D130="Yearly")))+1+(MOD(((YEAR((Paychecks!$B$9+1))-YEAR($C130))*12+MONTH((Paychecks!$B$9+1))-MONTH($C130)),(($D130="Monthly")+3*($D130="Quarterly")+12*($D130="Yearly")))=0)*(EDATE($C130,((YEAR((Paychecks!$B$9+1))-YEAR($C130))*12+MONTH((Paychecks!$B$9+1))-MONTH($C130)))&lt;(Paychecks!$B$9+1)))-IF(((YEAR(Paychecks!$A$9)-YEAR($C130))*12+MONTH(Paychecks!$A$9)-MONTH($C130))&lt;0,0,INT((((YEAR(Paychecks!$A$9)-YEAR($C130))*12+MONTH(Paychecks!$A$9)-MONTH($C130))-1)/(($D130="Monthly")+3*($D130="Quarterly")+12*($D130="Yearly")))+1+(MOD(((YEAR(Paychecks!$A$9)-YEAR($C130))*12+MONTH(Paychecks!$A$9)-MONTH($C130)),(($D130="Monthly")+3*($D130="Quarterly")+12*($D130="Yearly")))=0)*(EDATE($C130,((YEAR(Paychecks!$A$9)-YEAR($C130))*12+MONTH(Paychecks!$A$9)-MONTH($C130)))&lt;Paychecks!$A$9)),($C130&gt;=Paychecks!$A$9)*($C130&lt;=Paychecks!$B$9))))</f>
      </c>
    </row>
    <row r="131" spans="1:18" x14ac:dyDescent="0.25">
      <c r="A131" s="2"/>
      <c r="B131" s="11"/>
      <c r="C131" s="9"/>
      <c r="D131" s="2"/>
      <c r="E131" s="2"/>
      <c r="F131" s="2"/>
      <c r="G131" s="2">
        <f>IF(A131="","",IF(F131="Yes","Paid",IF(C131&lt;TODAY(),"Overdue",IF(C131-TODAY()&lt;=HeadsUp,"Due soon",IF(E131="Yes","Autopay","Upcoming")))))</f>
      </c>
      <c r="H131" s="2">
        <f>IF(OR(A131="",F131="Yes"),"",C131-TODAY())</f>
      </c>
      <c r="I131" s="9">
        <f>IF(OR(A131="",C131=""),"",IF(OR(C131&lt;Paychecks!$A$2,C131&gt;Paychecks!$B$9),"",INDEX(Paychecks!$A$2:$A$9,MATCH(C131,Paychecks!$A$2:$A$9,1))))</f>
      </c>
      <c r="J131" s="2"/>
      <c r="K131" s="14">
        <f>IF(OR($A131="",$C131=""),0,IF((7*($D131="Weekly")+14*($D131="Every 2 weeks"))&gt;0,MAX(0,-INT(($C131-(Paychecks!$B$2+1))/(7*($D131="Weekly")+14*($D131="Every 2 weeks")))-MAX(0,-INT(($C131-Paychecks!$A$2)/(7*($D131="Weekly")+14*($D131="Every 2 weeks"))))),IF((($D131="Monthly")+3*($D131="Quarterly")+12*($D131="Yearly"))&gt;0,IF(((YEAR((Paychecks!$B$2+1))-YEAR($C131))*12+MONTH((Paychecks!$B$2+1))-MONTH($C131))&lt;0,0,INT((((YEAR((Paychecks!$B$2+1))-YEAR($C131))*12+MONTH((Paychecks!$B$2+1))-MONTH($C131))-1)/(($D131="Monthly")+3*($D131="Quarterly")+12*($D131="Yearly")))+1+(MOD(((YEAR((Paychecks!$B$2+1))-YEAR($C131))*12+MONTH((Paychecks!$B$2+1))-MONTH($C131)),(($D131="Monthly")+3*($D131="Quarterly")+12*($D131="Yearly")))=0)*(EDATE($C131,((YEAR((Paychecks!$B$2+1))-YEAR($C131))*12+MONTH((Paychecks!$B$2+1))-MONTH($C131)))&lt;(Paychecks!$B$2+1)))-IF(((YEAR(Paychecks!$A$2)-YEAR($C131))*12+MONTH(Paychecks!$A$2)-MONTH($C131))&lt;0,0,INT((((YEAR(Paychecks!$A$2)-YEAR($C131))*12+MONTH(Paychecks!$A$2)-MONTH($C131))-1)/(($D131="Monthly")+3*($D131="Quarterly")+12*($D131="Yearly")))+1+(MOD(((YEAR(Paychecks!$A$2)-YEAR($C131))*12+MONTH(Paychecks!$A$2)-MONTH($C131)),(($D131="Monthly")+3*($D131="Quarterly")+12*($D131="Yearly")))=0)*(EDATE($C131,((YEAR(Paychecks!$A$2)-YEAR($C131))*12+MONTH(Paychecks!$A$2)-MONTH($C131)))&lt;Paychecks!$A$2)),($C131&gt;=Paychecks!$A$2)*($C131&lt;=Paychecks!$B$2))))</f>
      </c>
      <c r="L131" s="14">
        <f>IF(OR($A131="",$C131=""),0,IF((7*($D131="Weekly")+14*($D131="Every 2 weeks"))&gt;0,MAX(0,-INT(($C131-(Paychecks!$B$3+1))/(7*($D131="Weekly")+14*($D131="Every 2 weeks")))-MAX(0,-INT(($C131-Paychecks!$A$3)/(7*($D131="Weekly")+14*($D131="Every 2 weeks"))))),IF((($D131="Monthly")+3*($D131="Quarterly")+12*($D131="Yearly"))&gt;0,IF(((YEAR((Paychecks!$B$3+1))-YEAR($C131))*12+MONTH((Paychecks!$B$3+1))-MONTH($C131))&lt;0,0,INT((((YEAR((Paychecks!$B$3+1))-YEAR($C131))*12+MONTH((Paychecks!$B$3+1))-MONTH($C131))-1)/(($D131="Monthly")+3*($D131="Quarterly")+12*($D131="Yearly")))+1+(MOD(((YEAR((Paychecks!$B$3+1))-YEAR($C131))*12+MONTH((Paychecks!$B$3+1))-MONTH($C131)),(($D131="Monthly")+3*($D131="Quarterly")+12*($D131="Yearly")))=0)*(EDATE($C131,((YEAR((Paychecks!$B$3+1))-YEAR($C131))*12+MONTH((Paychecks!$B$3+1))-MONTH($C131)))&lt;(Paychecks!$B$3+1)))-IF(((YEAR(Paychecks!$A$3)-YEAR($C131))*12+MONTH(Paychecks!$A$3)-MONTH($C131))&lt;0,0,INT((((YEAR(Paychecks!$A$3)-YEAR($C131))*12+MONTH(Paychecks!$A$3)-MONTH($C131))-1)/(($D131="Monthly")+3*($D131="Quarterly")+12*($D131="Yearly")))+1+(MOD(((YEAR(Paychecks!$A$3)-YEAR($C131))*12+MONTH(Paychecks!$A$3)-MONTH($C131)),(($D131="Monthly")+3*($D131="Quarterly")+12*($D131="Yearly")))=0)*(EDATE($C131,((YEAR(Paychecks!$A$3)-YEAR($C131))*12+MONTH(Paychecks!$A$3)-MONTH($C131)))&lt;Paychecks!$A$3)),($C131&gt;=Paychecks!$A$3)*($C131&lt;=Paychecks!$B$3))))</f>
      </c>
      <c r="M131" s="14">
        <f>IF(OR($A131="",$C131=""),0,IF((7*($D131="Weekly")+14*($D131="Every 2 weeks"))&gt;0,MAX(0,-INT(($C131-(Paychecks!$B$4+1))/(7*($D131="Weekly")+14*($D131="Every 2 weeks")))-MAX(0,-INT(($C131-Paychecks!$A$4)/(7*($D131="Weekly")+14*($D131="Every 2 weeks"))))),IF((($D131="Monthly")+3*($D131="Quarterly")+12*($D131="Yearly"))&gt;0,IF(((YEAR((Paychecks!$B$4+1))-YEAR($C131))*12+MONTH((Paychecks!$B$4+1))-MONTH($C131))&lt;0,0,INT((((YEAR((Paychecks!$B$4+1))-YEAR($C131))*12+MONTH((Paychecks!$B$4+1))-MONTH($C131))-1)/(($D131="Monthly")+3*($D131="Quarterly")+12*($D131="Yearly")))+1+(MOD(((YEAR((Paychecks!$B$4+1))-YEAR($C131))*12+MONTH((Paychecks!$B$4+1))-MONTH($C131)),(($D131="Monthly")+3*($D131="Quarterly")+12*($D131="Yearly")))=0)*(EDATE($C131,((YEAR((Paychecks!$B$4+1))-YEAR($C131))*12+MONTH((Paychecks!$B$4+1))-MONTH($C131)))&lt;(Paychecks!$B$4+1)))-IF(((YEAR(Paychecks!$A$4)-YEAR($C131))*12+MONTH(Paychecks!$A$4)-MONTH($C131))&lt;0,0,INT((((YEAR(Paychecks!$A$4)-YEAR($C131))*12+MONTH(Paychecks!$A$4)-MONTH($C131))-1)/(($D131="Monthly")+3*($D131="Quarterly")+12*($D131="Yearly")))+1+(MOD(((YEAR(Paychecks!$A$4)-YEAR($C131))*12+MONTH(Paychecks!$A$4)-MONTH($C131)),(($D131="Monthly")+3*($D131="Quarterly")+12*($D131="Yearly")))=0)*(EDATE($C131,((YEAR(Paychecks!$A$4)-YEAR($C131))*12+MONTH(Paychecks!$A$4)-MONTH($C131)))&lt;Paychecks!$A$4)),($C131&gt;=Paychecks!$A$4)*($C131&lt;=Paychecks!$B$4))))</f>
      </c>
      <c r="N131" s="14">
        <f>IF(OR($A131="",$C131=""),0,IF((7*($D131="Weekly")+14*($D131="Every 2 weeks"))&gt;0,MAX(0,-INT(($C131-(Paychecks!$B$5+1))/(7*($D131="Weekly")+14*($D131="Every 2 weeks")))-MAX(0,-INT(($C131-Paychecks!$A$5)/(7*($D131="Weekly")+14*($D131="Every 2 weeks"))))),IF((($D131="Monthly")+3*($D131="Quarterly")+12*($D131="Yearly"))&gt;0,IF(((YEAR((Paychecks!$B$5+1))-YEAR($C131))*12+MONTH((Paychecks!$B$5+1))-MONTH($C131))&lt;0,0,INT((((YEAR((Paychecks!$B$5+1))-YEAR($C131))*12+MONTH((Paychecks!$B$5+1))-MONTH($C131))-1)/(($D131="Monthly")+3*($D131="Quarterly")+12*($D131="Yearly")))+1+(MOD(((YEAR((Paychecks!$B$5+1))-YEAR($C131))*12+MONTH((Paychecks!$B$5+1))-MONTH($C131)),(($D131="Monthly")+3*($D131="Quarterly")+12*($D131="Yearly")))=0)*(EDATE($C131,((YEAR((Paychecks!$B$5+1))-YEAR($C131))*12+MONTH((Paychecks!$B$5+1))-MONTH($C131)))&lt;(Paychecks!$B$5+1)))-IF(((YEAR(Paychecks!$A$5)-YEAR($C131))*12+MONTH(Paychecks!$A$5)-MONTH($C131))&lt;0,0,INT((((YEAR(Paychecks!$A$5)-YEAR($C131))*12+MONTH(Paychecks!$A$5)-MONTH($C131))-1)/(($D131="Monthly")+3*($D131="Quarterly")+12*($D131="Yearly")))+1+(MOD(((YEAR(Paychecks!$A$5)-YEAR($C131))*12+MONTH(Paychecks!$A$5)-MONTH($C131)),(($D131="Monthly")+3*($D131="Quarterly")+12*($D131="Yearly")))=0)*(EDATE($C131,((YEAR(Paychecks!$A$5)-YEAR($C131))*12+MONTH(Paychecks!$A$5)-MONTH($C131)))&lt;Paychecks!$A$5)),($C131&gt;=Paychecks!$A$5)*($C131&lt;=Paychecks!$B$5))))</f>
      </c>
      <c r="O131" s="14">
        <f>IF(OR($A131="",$C131=""),0,IF((7*($D131="Weekly")+14*($D131="Every 2 weeks"))&gt;0,MAX(0,-INT(($C131-(Paychecks!$B$6+1))/(7*($D131="Weekly")+14*($D131="Every 2 weeks")))-MAX(0,-INT(($C131-Paychecks!$A$6)/(7*($D131="Weekly")+14*($D131="Every 2 weeks"))))),IF((($D131="Monthly")+3*($D131="Quarterly")+12*($D131="Yearly"))&gt;0,IF(((YEAR((Paychecks!$B$6+1))-YEAR($C131))*12+MONTH((Paychecks!$B$6+1))-MONTH($C131))&lt;0,0,INT((((YEAR((Paychecks!$B$6+1))-YEAR($C131))*12+MONTH((Paychecks!$B$6+1))-MONTH($C131))-1)/(($D131="Monthly")+3*($D131="Quarterly")+12*($D131="Yearly")))+1+(MOD(((YEAR((Paychecks!$B$6+1))-YEAR($C131))*12+MONTH((Paychecks!$B$6+1))-MONTH($C131)),(($D131="Monthly")+3*($D131="Quarterly")+12*($D131="Yearly")))=0)*(EDATE($C131,((YEAR((Paychecks!$B$6+1))-YEAR($C131))*12+MONTH((Paychecks!$B$6+1))-MONTH($C131)))&lt;(Paychecks!$B$6+1)))-IF(((YEAR(Paychecks!$A$6)-YEAR($C131))*12+MONTH(Paychecks!$A$6)-MONTH($C131))&lt;0,0,INT((((YEAR(Paychecks!$A$6)-YEAR($C131))*12+MONTH(Paychecks!$A$6)-MONTH($C131))-1)/(($D131="Monthly")+3*($D131="Quarterly")+12*($D131="Yearly")))+1+(MOD(((YEAR(Paychecks!$A$6)-YEAR($C131))*12+MONTH(Paychecks!$A$6)-MONTH($C131)),(($D131="Monthly")+3*($D131="Quarterly")+12*($D131="Yearly")))=0)*(EDATE($C131,((YEAR(Paychecks!$A$6)-YEAR($C131))*12+MONTH(Paychecks!$A$6)-MONTH($C131)))&lt;Paychecks!$A$6)),($C131&gt;=Paychecks!$A$6)*($C131&lt;=Paychecks!$B$6))))</f>
      </c>
      <c r="P131" s="14">
        <f>IF(OR($A131="",$C131=""),0,IF((7*($D131="Weekly")+14*($D131="Every 2 weeks"))&gt;0,MAX(0,-INT(($C131-(Paychecks!$B$7+1))/(7*($D131="Weekly")+14*($D131="Every 2 weeks")))-MAX(0,-INT(($C131-Paychecks!$A$7)/(7*($D131="Weekly")+14*($D131="Every 2 weeks"))))),IF((($D131="Monthly")+3*($D131="Quarterly")+12*($D131="Yearly"))&gt;0,IF(((YEAR((Paychecks!$B$7+1))-YEAR($C131))*12+MONTH((Paychecks!$B$7+1))-MONTH($C131))&lt;0,0,INT((((YEAR((Paychecks!$B$7+1))-YEAR($C131))*12+MONTH((Paychecks!$B$7+1))-MONTH($C131))-1)/(($D131="Monthly")+3*($D131="Quarterly")+12*($D131="Yearly")))+1+(MOD(((YEAR((Paychecks!$B$7+1))-YEAR($C131))*12+MONTH((Paychecks!$B$7+1))-MONTH($C131)),(($D131="Monthly")+3*($D131="Quarterly")+12*($D131="Yearly")))=0)*(EDATE($C131,((YEAR((Paychecks!$B$7+1))-YEAR($C131))*12+MONTH((Paychecks!$B$7+1))-MONTH($C131)))&lt;(Paychecks!$B$7+1)))-IF(((YEAR(Paychecks!$A$7)-YEAR($C131))*12+MONTH(Paychecks!$A$7)-MONTH($C131))&lt;0,0,INT((((YEAR(Paychecks!$A$7)-YEAR($C131))*12+MONTH(Paychecks!$A$7)-MONTH($C131))-1)/(($D131="Monthly")+3*($D131="Quarterly")+12*($D131="Yearly")))+1+(MOD(((YEAR(Paychecks!$A$7)-YEAR($C131))*12+MONTH(Paychecks!$A$7)-MONTH($C131)),(($D131="Monthly")+3*($D131="Quarterly")+12*($D131="Yearly")))=0)*(EDATE($C131,((YEAR(Paychecks!$A$7)-YEAR($C131))*12+MONTH(Paychecks!$A$7)-MONTH($C131)))&lt;Paychecks!$A$7)),($C131&gt;=Paychecks!$A$7)*($C131&lt;=Paychecks!$B$7))))</f>
      </c>
      <c r="Q131" s="14">
        <f>IF(OR($A131="",$C131=""),0,IF((7*($D131="Weekly")+14*($D131="Every 2 weeks"))&gt;0,MAX(0,-INT(($C131-(Paychecks!$B$8+1))/(7*($D131="Weekly")+14*($D131="Every 2 weeks")))-MAX(0,-INT(($C131-Paychecks!$A$8)/(7*($D131="Weekly")+14*($D131="Every 2 weeks"))))),IF((($D131="Monthly")+3*($D131="Quarterly")+12*($D131="Yearly"))&gt;0,IF(((YEAR((Paychecks!$B$8+1))-YEAR($C131))*12+MONTH((Paychecks!$B$8+1))-MONTH($C131))&lt;0,0,INT((((YEAR((Paychecks!$B$8+1))-YEAR($C131))*12+MONTH((Paychecks!$B$8+1))-MONTH($C131))-1)/(($D131="Monthly")+3*($D131="Quarterly")+12*($D131="Yearly")))+1+(MOD(((YEAR((Paychecks!$B$8+1))-YEAR($C131))*12+MONTH((Paychecks!$B$8+1))-MONTH($C131)),(($D131="Monthly")+3*($D131="Quarterly")+12*($D131="Yearly")))=0)*(EDATE($C131,((YEAR((Paychecks!$B$8+1))-YEAR($C131))*12+MONTH((Paychecks!$B$8+1))-MONTH($C131)))&lt;(Paychecks!$B$8+1)))-IF(((YEAR(Paychecks!$A$8)-YEAR($C131))*12+MONTH(Paychecks!$A$8)-MONTH($C131))&lt;0,0,INT((((YEAR(Paychecks!$A$8)-YEAR($C131))*12+MONTH(Paychecks!$A$8)-MONTH($C131))-1)/(($D131="Monthly")+3*($D131="Quarterly")+12*($D131="Yearly")))+1+(MOD(((YEAR(Paychecks!$A$8)-YEAR($C131))*12+MONTH(Paychecks!$A$8)-MONTH($C131)),(($D131="Monthly")+3*($D131="Quarterly")+12*($D131="Yearly")))=0)*(EDATE($C131,((YEAR(Paychecks!$A$8)-YEAR($C131))*12+MONTH(Paychecks!$A$8)-MONTH($C131)))&lt;Paychecks!$A$8)),($C131&gt;=Paychecks!$A$8)*($C131&lt;=Paychecks!$B$8))))</f>
      </c>
      <c r="R131" s="14">
        <f>IF(OR($A131="",$C131=""),0,IF((7*($D131="Weekly")+14*($D131="Every 2 weeks"))&gt;0,MAX(0,-INT(($C131-(Paychecks!$B$9+1))/(7*($D131="Weekly")+14*($D131="Every 2 weeks")))-MAX(0,-INT(($C131-Paychecks!$A$9)/(7*($D131="Weekly")+14*($D131="Every 2 weeks"))))),IF((($D131="Monthly")+3*($D131="Quarterly")+12*($D131="Yearly"))&gt;0,IF(((YEAR((Paychecks!$B$9+1))-YEAR($C131))*12+MONTH((Paychecks!$B$9+1))-MONTH($C131))&lt;0,0,INT((((YEAR((Paychecks!$B$9+1))-YEAR($C131))*12+MONTH((Paychecks!$B$9+1))-MONTH($C131))-1)/(($D131="Monthly")+3*($D131="Quarterly")+12*($D131="Yearly")))+1+(MOD(((YEAR((Paychecks!$B$9+1))-YEAR($C131))*12+MONTH((Paychecks!$B$9+1))-MONTH($C131)),(($D131="Monthly")+3*($D131="Quarterly")+12*($D131="Yearly")))=0)*(EDATE($C131,((YEAR((Paychecks!$B$9+1))-YEAR($C131))*12+MONTH((Paychecks!$B$9+1))-MONTH($C131)))&lt;(Paychecks!$B$9+1)))-IF(((YEAR(Paychecks!$A$9)-YEAR($C131))*12+MONTH(Paychecks!$A$9)-MONTH($C131))&lt;0,0,INT((((YEAR(Paychecks!$A$9)-YEAR($C131))*12+MONTH(Paychecks!$A$9)-MONTH($C131))-1)/(($D131="Monthly")+3*($D131="Quarterly")+12*($D131="Yearly")))+1+(MOD(((YEAR(Paychecks!$A$9)-YEAR($C131))*12+MONTH(Paychecks!$A$9)-MONTH($C131)),(($D131="Monthly")+3*($D131="Quarterly")+12*($D131="Yearly")))=0)*(EDATE($C131,((YEAR(Paychecks!$A$9)-YEAR($C131))*12+MONTH(Paychecks!$A$9)-MONTH($C131)))&lt;Paychecks!$A$9)),($C131&gt;=Paychecks!$A$9)*($C131&lt;=Paychecks!$B$9))))</f>
      </c>
    </row>
    <row r="132" spans="1:18" x14ac:dyDescent="0.25">
      <c r="A132" s="2"/>
      <c r="B132" s="11"/>
      <c r="C132" s="9"/>
      <c r="D132" s="2"/>
      <c r="E132" s="2"/>
      <c r="F132" s="2"/>
      <c r="G132" s="2">
        <f>IF(A132="","",IF(F132="Yes","Paid",IF(C132&lt;TODAY(),"Overdue",IF(C132-TODAY()&lt;=HeadsUp,"Due soon",IF(E132="Yes","Autopay","Upcoming")))))</f>
      </c>
      <c r="H132" s="2">
        <f>IF(OR(A132="",F132="Yes"),"",C132-TODAY())</f>
      </c>
      <c r="I132" s="9">
        <f>IF(OR(A132="",C132=""),"",IF(OR(C132&lt;Paychecks!$A$2,C132&gt;Paychecks!$B$9),"",INDEX(Paychecks!$A$2:$A$9,MATCH(C132,Paychecks!$A$2:$A$9,1))))</f>
      </c>
      <c r="J132" s="2"/>
      <c r="K132" s="14">
        <f>IF(OR($A132="",$C132=""),0,IF((7*($D132="Weekly")+14*($D132="Every 2 weeks"))&gt;0,MAX(0,-INT(($C132-(Paychecks!$B$2+1))/(7*($D132="Weekly")+14*($D132="Every 2 weeks")))-MAX(0,-INT(($C132-Paychecks!$A$2)/(7*($D132="Weekly")+14*($D132="Every 2 weeks"))))),IF((($D132="Monthly")+3*($D132="Quarterly")+12*($D132="Yearly"))&gt;0,IF(((YEAR((Paychecks!$B$2+1))-YEAR($C132))*12+MONTH((Paychecks!$B$2+1))-MONTH($C132))&lt;0,0,INT((((YEAR((Paychecks!$B$2+1))-YEAR($C132))*12+MONTH((Paychecks!$B$2+1))-MONTH($C132))-1)/(($D132="Monthly")+3*($D132="Quarterly")+12*($D132="Yearly")))+1+(MOD(((YEAR((Paychecks!$B$2+1))-YEAR($C132))*12+MONTH((Paychecks!$B$2+1))-MONTH($C132)),(($D132="Monthly")+3*($D132="Quarterly")+12*($D132="Yearly")))=0)*(EDATE($C132,((YEAR((Paychecks!$B$2+1))-YEAR($C132))*12+MONTH((Paychecks!$B$2+1))-MONTH($C132)))&lt;(Paychecks!$B$2+1)))-IF(((YEAR(Paychecks!$A$2)-YEAR($C132))*12+MONTH(Paychecks!$A$2)-MONTH($C132))&lt;0,0,INT((((YEAR(Paychecks!$A$2)-YEAR($C132))*12+MONTH(Paychecks!$A$2)-MONTH($C132))-1)/(($D132="Monthly")+3*($D132="Quarterly")+12*($D132="Yearly")))+1+(MOD(((YEAR(Paychecks!$A$2)-YEAR($C132))*12+MONTH(Paychecks!$A$2)-MONTH($C132)),(($D132="Monthly")+3*($D132="Quarterly")+12*($D132="Yearly")))=0)*(EDATE($C132,((YEAR(Paychecks!$A$2)-YEAR($C132))*12+MONTH(Paychecks!$A$2)-MONTH($C132)))&lt;Paychecks!$A$2)),($C132&gt;=Paychecks!$A$2)*($C132&lt;=Paychecks!$B$2))))</f>
      </c>
      <c r="L132" s="14">
        <f>IF(OR($A132="",$C132=""),0,IF((7*($D132="Weekly")+14*($D132="Every 2 weeks"))&gt;0,MAX(0,-INT(($C132-(Paychecks!$B$3+1))/(7*($D132="Weekly")+14*($D132="Every 2 weeks")))-MAX(0,-INT(($C132-Paychecks!$A$3)/(7*($D132="Weekly")+14*($D132="Every 2 weeks"))))),IF((($D132="Monthly")+3*($D132="Quarterly")+12*($D132="Yearly"))&gt;0,IF(((YEAR((Paychecks!$B$3+1))-YEAR($C132))*12+MONTH((Paychecks!$B$3+1))-MONTH($C132))&lt;0,0,INT((((YEAR((Paychecks!$B$3+1))-YEAR($C132))*12+MONTH((Paychecks!$B$3+1))-MONTH($C132))-1)/(($D132="Monthly")+3*($D132="Quarterly")+12*($D132="Yearly")))+1+(MOD(((YEAR((Paychecks!$B$3+1))-YEAR($C132))*12+MONTH((Paychecks!$B$3+1))-MONTH($C132)),(($D132="Monthly")+3*($D132="Quarterly")+12*($D132="Yearly")))=0)*(EDATE($C132,((YEAR((Paychecks!$B$3+1))-YEAR($C132))*12+MONTH((Paychecks!$B$3+1))-MONTH($C132)))&lt;(Paychecks!$B$3+1)))-IF(((YEAR(Paychecks!$A$3)-YEAR($C132))*12+MONTH(Paychecks!$A$3)-MONTH($C132))&lt;0,0,INT((((YEAR(Paychecks!$A$3)-YEAR($C132))*12+MONTH(Paychecks!$A$3)-MONTH($C132))-1)/(($D132="Monthly")+3*($D132="Quarterly")+12*($D132="Yearly")))+1+(MOD(((YEAR(Paychecks!$A$3)-YEAR($C132))*12+MONTH(Paychecks!$A$3)-MONTH($C132)),(($D132="Monthly")+3*($D132="Quarterly")+12*($D132="Yearly")))=0)*(EDATE($C132,((YEAR(Paychecks!$A$3)-YEAR($C132))*12+MONTH(Paychecks!$A$3)-MONTH($C132)))&lt;Paychecks!$A$3)),($C132&gt;=Paychecks!$A$3)*($C132&lt;=Paychecks!$B$3))))</f>
      </c>
      <c r="M132" s="14">
        <f>IF(OR($A132="",$C132=""),0,IF((7*($D132="Weekly")+14*($D132="Every 2 weeks"))&gt;0,MAX(0,-INT(($C132-(Paychecks!$B$4+1))/(7*($D132="Weekly")+14*($D132="Every 2 weeks")))-MAX(0,-INT(($C132-Paychecks!$A$4)/(7*($D132="Weekly")+14*($D132="Every 2 weeks"))))),IF((($D132="Monthly")+3*($D132="Quarterly")+12*($D132="Yearly"))&gt;0,IF(((YEAR((Paychecks!$B$4+1))-YEAR($C132))*12+MONTH((Paychecks!$B$4+1))-MONTH($C132))&lt;0,0,INT((((YEAR((Paychecks!$B$4+1))-YEAR($C132))*12+MONTH((Paychecks!$B$4+1))-MONTH($C132))-1)/(($D132="Monthly")+3*($D132="Quarterly")+12*($D132="Yearly")))+1+(MOD(((YEAR((Paychecks!$B$4+1))-YEAR($C132))*12+MONTH((Paychecks!$B$4+1))-MONTH($C132)),(($D132="Monthly")+3*($D132="Quarterly")+12*($D132="Yearly")))=0)*(EDATE($C132,((YEAR((Paychecks!$B$4+1))-YEAR($C132))*12+MONTH((Paychecks!$B$4+1))-MONTH($C132)))&lt;(Paychecks!$B$4+1)))-IF(((YEAR(Paychecks!$A$4)-YEAR($C132))*12+MONTH(Paychecks!$A$4)-MONTH($C132))&lt;0,0,INT((((YEAR(Paychecks!$A$4)-YEAR($C132))*12+MONTH(Paychecks!$A$4)-MONTH($C132))-1)/(($D132="Monthly")+3*($D132="Quarterly")+12*($D132="Yearly")))+1+(MOD(((YEAR(Paychecks!$A$4)-YEAR($C132))*12+MONTH(Paychecks!$A$4)-MONTH($C132)),(($D132="Monthly")+3*($D132="Quarterly")+12*($D132="Yearly")))=0)*(EDATE($C132,((YEAR(Paychecks!$A$4)-YEAR($C132))*12+MONTH(Paychecks!$A$4)-MONTH($C132)))&lt;Paychecks!$A$4)),($C132&gt;=Paychecks!$A$4)*($C132&lt;=Paychecks!$B$4))))</f>
      </c>
      <c r="N132" s="14">
        <f>IF(OR($A132="",$C132=""),0,IF((7*($D132="Weekly")+14*($D132="Every 2 weeks"))&gt;0,MAX(0,-INT(($C132-(Paychecks!$B$5+1))/(7*($D132="Weekly")+14*($D132="Every 2 weeks")))-MAX(0,-INT(($C132-Paychecks!$A$5)/(7*($D132="Weekly")+14*($D132="Every 2 weeks"))))),IF((($D132="Monthly")+3*($D132="Quarterly")+12*($D132="Yearly"))&gt;0,IF(((YEAR((Paychecks!$B$5+1))-YEAR($C132))*12+MONTH((Paychecks!$B$5+1))-MONTH($C132))&lt;0,0,INT((((YEAR((Paychecks!$B$5+1))-YEAR($C132))*12+MONTH((Paychecks!$B$5+1))-MONTH($C132))-1)/(($D132="Monthly")+3*($D132="Quarterly")+12*($D132="Yearly")))+1+(MOD(((YEAR((Paychecks!$B$5+1))-YEAR($C132))*12+MONTH((Paychecks!$B$5+1))-MONTH($C132)),(($D132="Monthly")+3*($D132="Quarterly")+12*($D132="Yearly")))=0)*(EDATE($C132,((YEAR((Paychecks!$B$5+1))-YEAR($C132))*12+MONTH((Paychecks!$B$5+1))-MONTH($C132)))&lt;(Paychecks!$B$5+1)))-IF(((YEAR(Paychecks!$A$5)-YEAR($C132))*12+MONTH(Paychecks!$A$5)-MONTH($C132))&lt;0,0,INT((((YEAR(Paychecks!$A$5)-YEAR($C132))*12+MONTH(Paychecks!$A$5)-MONTH($C132))-1)/(($D132="Monthly")+3*($D132="Quarterly")+12*($D132="Yearly")))+1+(MOD(((YEAR(Paychecks!$A$5)-YEAR($C132))*12+MONTH(Paychecks!$A$5)-MONTH($C132)),(($D132="Monthly")+3*($D132="Quarterly")+12*($D132="Yearly")))=0)*(EDATE($C132,((YEAR(Paychecks!$A$5)-YEAR($C132))*12+MONTH(Paychecks!$A$5)-MONTH($C132)))&lt;Paychecks!$A$5)),($C132&gt;=Paychecks!$A$5)*($C132&lt;=Paychecks!$B$5))))</f>
      </c>
      <c r="O132" s="14">
        <f>IF(OR($A132="",$C132=""),0,IF((7*($D132="Weekly")+14*($D132="Every 2 weeks"))&gt;0,MAX(0,-INT(($C132-(Paychecks!$B$6+1))/(7*($D132="Weekly")+14*($D132="Every 2 weeks")))-MAX(0,-INT(($C132-Paychecks!$A$6)/(7*($D132="Weekly")+14*($D132="Every 2 weeks"))))),IF((($D132="Monthly")+3*($D132="Quarterly")+12*($D132="Yearly"))&gt;0,IF(((YEAR((Paychecks!$B$6+1))-YEAR($C132))*12+MONTH((Paychecks!$B$6+1))-MONTH($C132))&lt;0,0,INT((((YEAR((Paychecks!$B$6+1))-YEAR($C132))*12+MONTH((Paychecks!$B$6+1))-MONTH($C132))-1)/(($D132="Monthly")+3*($D132="Quarterly")+12*($D132="Yearly")))+1+(MOD(((YEAR((Paychecks!$B$6+1))-YEAR($C132))*12+MONTH((Paychecks!$B$6+1))-MONTH($C132)),(($D132="Monthly")+3*($D132="Quarterly")+12*($D132="Yearly")))=0)*(EDATE($C132,((YEAR((Paychecks!$B$6+1))-YEAR($C132))*12+MONTH((Paychecks!$B$6+1))-MONTH($C132)))&lt;(Paychecks!$B$6+1)))-IF(((YEAR(Paychecks!$A$6)-YEAR($C132))*12+MONTH(Paychecks!$A$6)-MONTH($C132))&lt;0,0,INT((((YEAR(Paychecks!$A$6)-YEAR($C132))*12+MONTH(Paychecks!$A$6)-MONTH($C132))-1)/(($D132="Monthly")+3*($D132="Quarterly")+12*($D132="Yearly")))+1+(MOD(((YEAR(Paychecks!$A$6)-YEAR($C132))*12+MONTH(Paychecks!$A$6)-MONTH($C132)),(($D132="Monthly")+3*($D132="Quarterly")+12*($D132="Yearly")))=0)*(EDATE($C132,((YEAR(Paychecks!$A$6)-YEAR($C132))*12+MONTH(Paychecks!$A$6)-MONTH($C132)))&lt;Paychecks!$A$6)),($C132&gt;=Paychecks!$A$6)*($C132&lt;=Paychecks!$B$6))))</f>
      </c>
      <c r="P132" s="14">
        <f>IF(OR($A132="",$C132=""),0,IF((7*($D132="Weekly")+14*($D132="Every 2 weeks"))&gt;0,MAX(0,-INT(($C132-(Paychecks!$B$7+1))/(7*($D132="Weekly")+14*($D132="Every 2 weeks")))-MAX(0,-INT(($C132-Paychecks!$A$7)/(7*($D132="Weekly")+14*($D132="Every 2 weeks"))))),IF((($D132="Monthly")+3*($D132="Quarterly")+12*($D132="Yearly"))&gt;0,IF(((YEAR((Paychecks!$B$7+1))-YEAR($C132))*12+MONTH((Paychecks!$B$7+1))-MONTH($C132))&lt;0,0,INT((((YEAR((Paychecks!$B$7+1))-YEAR($C132))*12+MONTH((Paychecks!$B$7+1))-MONTH($C132))-1)/(($D132="Monthly")+3*($D132="Quarterly")+12*($D132="Yearly")))+1+(MOD(((YEAR((Paychecks!$B$7+1))-YEAR($C132))*12+MONTH((Paychecks!$B$7+1))-MONTH($C132)),(($D132="Monthly")+3*($D132="Quarterly")+12*($D132="Yearly")))=0)*(EDATE($C132,((YEAR((Paychecks!$B$7+1))-YEAR($C132))*12+MONTH((Paychecks!$B$7+1))-MONTH($C132)))&lt;(Paychecks!$B$7+1)))-IF(((YEAR(Paychecks!$A$7)-YEAR($C132))*12+MONTH(Paychecks!$A$7)-MONTH($C132))&lt;0,0,INT((((YEAR(Paychecks!$A$7)-YEAR($C132))*12+MONTH(Paychecks!$A$7)-MONTH($C132))-1)/(($D132="Monthly")+3*($D132="Quarterly")+12*($D132="Yearly")))+1+(MOD(((YEAR(Paychecks!$A$7)-YEAR($C132))*12+MONTH(Paychecks!$A$7)-MONTH($C132)),(($D132="Monthly")+3*($D132="Quarterly")+12*($D132="Yearly")))=0)*(EDATE($C132,((YEAR(Paychecks!$A$7)-YEAR($C132))*12+MONTH(Paychecks!$A$7)-MONTH($C132)))&lt;Paychecks!$A$7)),($C132&gt;=Paychecks!$A$7)*($C132&lt;=Paychecks!$B$7))))</f>
      </c>
      <c r="Q132" s="14">
        <f>IF(OR($A132="",$C132=""),0,IF((7*($D132="Weekly")+14*($D132="Every 2 weeks"))&gt;0,MAX(0,-INT(($C132-(Paychecks!$B$8+1))/(7*($D132="Weekly")+14*($D132="Every 2 weeks")))-MAX(0,-INT(($C132-Paychecks!$A$8)/(7*($D132="Weekly")+14*($D132="Every 2 weeks"))))),IF((($D132="Monthly")+3*($D132="Quarterly")+12*($D132="Yearly"))&gt;0,IF(((YEAR((Paychecks!$B$8+1))-YEAR($C132))*12+MONTH((Paychecks!$B$8+1))-MONTH($C132))&lt;0,0,INT((((YEAR((Paychecks!$B$8+1))-YEAR($C132))*12+MONTH((Paychecks!$B$8+1))-MONTH($C132))-1)/(($D132="Monthly")+3*($D132="Quarterly")+12*($D132="Yearly")))+1+(MOD(((YEAR((Paychecks!$B$8+1))-YEAR($C132))*12+MONTH((Paychecks!$B$8+1))-MONTH($C132)),(($D132="Monthly")+3*($D132="Quarterly")+12*($D132="Yearly")))=0)*(EDATE($C132,((YEAR((Paychecks!$B$8+1))-YEAR($C132))*12+MONTH((Paychecks!$B$8+1))-MONTH($C132)))&lt;(Paychecks!$B$8+1)))-IF(((YEAR(Paychecks!$A$8)-YEAR($C132))*12+MONTH(Paychecks!$A$8)-MONTH($C132))&lt;0,0,INT((((YEAR(Paychecks!$A$8)-YEAR($C132))*12+MONTH(Paychecks!$A$8)-MONTH($C132))-1)/(($D132="Monthly")+3*($D132="Quarterly")+12*($D132="Yearly")))+1+(MOD(((YEAR(Paychecks!$A$8)-YEAR($C132))*12+MONTH(Paychecks!$A$8)-MONTH($C132)),(($D132="Monthly")+3*($D132="Quarterly")+12*($D132="Yearly")))=0)*(EDATE($C132,((YEAR(Paychecks!$A$8)-YEAR($C132))*12+MONTH(Paychecks!$A$8)-MONTH($C132)))&lt;Paychecks!$A$8)),($C132&gt;=Paychecks!$A$8)*($C132&lt;=Paychecks!$B$8))))</f>
      </c>
      <c r="R132" s="14">
        <f>IF(OR($A132="",$C132=""),0,IF((7*($D132="Weekly")+14*($D132="Every 2 weeks"))&gt;0,MAX(0,-INT(($C132-(Paychecks!$B$9+1))/(7*($D132="Weekly")+14*($D132="Every 2 weeks")))-MAX(0,-INT(($C132-Paychecks!$A$9)/(7*($D132="Weekly")+14*($D132="Every 2 weeks"))))),IF((($D132="Monthly")+3*($D132="Quarterly")+12*($D132="Yearly"))&gt;0,IF(((YEAR((Paychecks!$B$9+1))-YEAR($C132))*12+MONTH((Paychecks!$B$9+1))-MONTH($C132))&lt;0,0,INT((((YEAR((Paychecks!$B$9+1))-YEAR($C132))*12+MONTH((Paychecks!$B$9+1))-MONTH($C132))-1)/(($D132="Monthly")+3*($D132="Quarterly")+12*($D132="Yearly")))+1+(MOD(((YEAR((Paychecks!$B$9+1))-YEAR($C132))*12+MONTH((Paychecks!$B$9+1))-MONTH($C132)),(($D132="Monthly")+3*($D132="Quarterly")+12*($D132="Yearly")))=0)*(EDATE($C132,((YEAR((Paychecks!$B$9+1))-YEAR($C132))*12+MONTH((Paychecks!$B$9+1))-MONTH($C132)))&lt;(Paychecks!$B$9+1)))-IF(((YEAR(Paychecks!$A$9)-YEAR($C132))*12+MONTH(Paychecks!$A$9)-MONTH($C132))&lt;0,0,INT((((YEAR(Paychecks!$A$9)-YEAR($C132))*12+MONTH(Paychecks!$A$9)-MONTH($C132))-1)/(($D132="Monthly")+3*($D132="Quarterly")+12*($D132="Yearly")))+1+(MOD(((YEAR(Paychecks!$A$9)-YEAR($C132))*12+MONTH(Paychecks!$A$9)-MONTH($C132)),(($D132="Monthly")+3*($D132="Quarterly")+12*($D132="Yearly")))=0)*(EDATE($C132,((YEAR(Paychecks!$A$9)-YEAR($C132))*12+MONTH(Paychecks!$A$9)-MONTH($C132)))&lt;Paychecks!$A$9)),($C132&gt;=Paychecks!$A$9)*($C132&lt;=Paychecks!$B$9))))</f>
      </c>
    </row>
    <row r="133" spans="1:18" x14ac:dyDescent="0.25">
      <c r="A133" s="2"/>
      <c r="B133" s="11"/>
      <c r="C133" s="9"/>
      <c r="D133" s="2"/>
      <c r="E133" s="2"/>
      <c r="F133" s="2"/>
      <c r="G133" s="2">
        <f>IF(A133="","",IF(F133="Yes","Paid",IF(C133&lt;TODAY(),"Overdue",IF(C133-TODAY()&lt;=HeadsUp,"Due soon",IF(E133="Yes","Autopay","Upcoming")))))</f>
      </c>
      <c r="H133" s="2">
        <f>IF(OR(A133="",F133="Yes"),"",C133-TODAY())</f>
      </c>
      <c r="I133" s="9">
        <f>IF(OR(A133="",C133=""),"",IF(OR(C133&lt;Paychecks!$A$2,C133&gt;Paychecks!$B$9),"",INDEX(Paychecks!$A$2:$A$9,MATCH(C133,Paychecks!$A$2:$A$9,1))))</f>
      </c>
      <c r="J133" s="2"/>
      <c r="K133" s="14">
        <f>IF(OR($A133="",$C133=""),0,IF((7*($D133="Weekly")+14*($D133="Every 2 weeks"))&gt;0,MAX(0,-INT(($C133-(Paychecks!$B$2+1))/(7*($D133="Weekly")+14*($D133="Every 2 weeks")))-MAX(0,-INT(($C133-Paychecks!$A$2)/(7*($D133="Weekly")+14*($D133="Every 2 weeks"))))),IF((($D133="Monthly")+3*($D133="Quarterly")+12*($D133="Yearly"))&gt;0,IF(((YEAR((Paychecks!$B$2+1))-YEAR($C133))*12+MONTH((Paychecks!$B$2+1))-MONTH($C133))&lt;0,0,INT((((YEAR((Paychecks!$B$2+1))-YEAR($C133))*12+MONTH((Paychecks!$B$2+1))-MONTH($C133))-1)/(($D133="Monthly")+3*($D133="Quarterly")+12*($D133="Yearly")))+1+(MOD(((YEAR((Paychecks!$B$2+1))-YEAR($C133))*12+MONTH((Paychecks!$B$2+1))-MONTH($C133)),(($D133="Monthly")+3*($D133="Quarterly")+12*($D133="Yearly")))=0)*(EDATE($C133,((YEAR((Paychecks!$B$2+1))-YEAR($C133))*12+MONTH((Paychecks!$B$2+1))-MONTH($C133)))&lt;(Paychecks!$B$2+1)))-IF(((YEAR(Paychecks!$A$2)-YEAR($C133))*12+MONTH(Paychecks!$A$2)-MONTH($C133))&lt;0,0,INT((((YEAR(Paychecks!$A$2)-YEAR($C133))*12+MONTH(Paychecks!$A$2)-MONTH($C133))-1)/(($D133="Monthly")+3*($D133="Quarterly")+12*($D133="Yearly")))+1+(MOD(((YEAR(Paychecks!$A$2)-YEAR($C133))*12+MONTH(Paychecks!$A$2)-MONTH($C133)),(($D133="Monthly")+3*($D133="Quarterly")+12*($D133="Yearly")))=0)*(EDATE($C133,((YEAR(Paychecks!$A$2)-YEAR($C133))*12+MONTH(Paychecks!$A$2)-MONTH($C133)))&lt;Paychecks!$A$2)),($C133&gt;=Paychecks!$A$2)*($C133&lt;=Paychecks!$B$2))))</f>
      </c>
      <c r="L133" s="14">
        <f>IF(OR($A133="",$C133=""),0,IF((7*($D133="Weekly")+14*($D133="Every 2 weeks"))&gt;0,MAX(0,-INT(($C133-(Paychecks!$B$3+1))/(7*($D133="Weekly")+14*($D133="Every 2 weeks")))-MAX(0,-INT(($C133-Paychecks!$A$3)/(7*($D133="Weekly")+14*($D133="Every 2 weeks"))))),IF((($D133="Monthly")+3*($D133="Quarterly")+12*($D133="Yearly"))&gt;0,IF(((YEAR((Paychecks!$B$3+1))-YEAR($C133))*12+MONTH((Paychecks!$B$3+1))-MONTH($C133))&lt;0,0,INT((((YEAR((Paychecks!$B$3+1))-YEAR($C133))*12+MONTH((Paychecks!$B$3+1))-MONTH($C133))-1)/(($D133="Monthly")+3*($D133="Quarterly")+12*($D133="Yearly")))+1+(MOD(((YEAR((Paychecks!$B$3+1))-YEAR($C133))*12+MONTH((Paychecks!$B$3+1))-MONTH($C133)),(($D133="Monthly")+3*($D133="Quarterly")+12*($D133="Yearly")))=0)*(EDATE($C133,((YEAR((Paychecks!$B$3+1))-YEAR($C133))*12+MONTH((Paychecks!$B$3+1))-MONTH($C133)))&lt;(Paychecks!$B$3+1)))-IF(((YEAR(Paychecks!$A$3)-YEAR($C133))*12+MONTH(Paychecks!$A$3)-MONTH($C133))&lt;0,0,INT((((YEAR(Paychecks!$A$3)-YEAR($C133))*12+MONTH(Paychecks!$A$3)-MONTH($C133))-1)/(($D133="Monthly")+3*($D133="Quarterly")+12*($D133="Yearly")))+1+(MOD(((YEAR(Paychecks!$A$3)-YEAR($C133))*12+MONTH(Paychecks!$A$3)-MONTH($C133)),(($D133="Monthly")+3*($D133="Quarterly")+12*($D133="Yearly")))=0)*(EDATE($C133,((YEAR(Paychecks!$A$3)-YEAR($C133))*12+MONTH(Paychecks!$A$3)-MONTH($C133)))&lt;Paychecks!$A$3)),($C133&gt;=Paychecks!$A$3)*($C133&lt;=Paychecks!$B$3))))</f>
      </c>
      <c r="M133" s="14">
        <f>IF(OR($A133="",$C133=""),0,IF((7*($D133="Weekly")+14*($D133="Every 2 weeks"))&gt;0,MAX(0,-INT(($C133-(Paychecks!$B$4+1))/(7*($D133="Weekly")+14*($D133="Every 2 weeks")))-MAX(0,-INT(($C133-Paychecks!$A$4)/(7*($D133="Weekly")+14*($D133="Every 2 weeks"))))),IF((($D133="Monthly")+3*($D133="Quarterly")+12*($D133="Yearly"))&gt;0,IF(((YEAR((Paychecks!$B$4+1))-YEAR($C133))*12+MONTH((Paychecks!$B$4+1))-MONTH($C133))&lt;0,0,INT((((YEAR((Paychecks!$B$4+1))-YEAR($C133))*12+MONTH((Paychecks!$B$4+1))-MONTH($C133))-1)/(($D133="Monthly")+3*($D133="Quarterly")+12*($D133="Yearly")))+1+(MOD(((YEAR((Paychecks!$B$4+1))-YEAR($C133))*12+MONTH((Paychecks!$B$4+1))-MONTH($C133)),(($D133="Monthly")+3*($D133="Quarterly")+12*($D133="Yearly")))=0)*(EDATE($C133,((YEAR((Paychecks!$B$4+1))-YEAR($C133))*12+MONTH((Paychecks!$B$4+1))-MONTH($C133)))&lt;(Paychecks!$B$4+1)))-IF(((YEAR(Paychecks!$A$4)-YEAR($C133))*12+MONTH(Paychecks!$A$4)-MONTH($C133))&lt;0,0,INT((((YEAR(Paychecks!$A$4)-YEAR($C133))*12+MONTH(Paychecks!$A$4)-MONTH($C133))-1)/(($D133="Monthly")+3*($D133="Quarterly")+12*($D133="Yearly")))+1+(MOD(((YEAR(Paychecks!$A$4)-YEAR($C133))*12+MONTH(Paychecks!$A$4)-MONTH($C133)),(($D133="Monthly")+3*($D133="Quarterly")+12*($D133="Yearly")))=0)*(EDATE($C133,((YEAR(Paychecks!$A$4)-YEAR($C133))*12+MONTH(Paychecks!$A$4)-MONTH($C133)))&lt;Paychecks!$A$4)),($C133&gt;=Paychecks!$A$4)*($C133&lt;=Paychecks!$B$4))))</f>
      </c>
      <c r="N133" s="14">
        <f>IF(OR($A133="",$C133=""),0,IF((7*($D133="Weekly")+14*($D133="Every 2 weeks"))&gt;0,MAX(0,-INT(($C133-(Paychecks!$B$5+1))/(7*($D133="Weekly")+14*($D133="Every 2 weeks")))-MAX(0,-INT(($C133-Paychecks!$A$5)/(7*($D133="Weekly")+14*($D133="Every 2 weeks"))))),IF((($D133="Monthly")+3*($D133="Quarterly")+12*($D133="Yearly"))&gt;0,IF(((YEAR((Paychecks!$B$5+1))-YEAR($C133))*12+MONTH((Paychecks!$B$5+1))-MONTH($C133))&lt;0,0,INT((((YEAR((Paychecks!$B$5+1))-YEAR($C133))*12+MONTH((Paychecks!$B$5+1))-MONTH($C133))-1)/(($D133="Monthly")+3*($D133="Quarterly")+12*($D133="Yearly")))+1+(MOD(((YEAR((Paychecks!$B$5+1))-YEAR($C133))*12+MONTH((Paychecks!$B$5+1))-MONTH($C133)),(($D133="Monthly")+3*($D133="Quarterly")+12*($D133="Yearly")))=0)*(EDATE($C133,((YEAR((Paychecks!$B$5+1))-YEAR($C133))*12+MONTH((Paychecks!$B$5+1))-MONTH($C133)))&lt;(Paychecks!$B$5+1)))-IF(((YEAR(Paychecks!$A$5)-YEAR($C133))*12+MONTH(Paychecks!$A$5)-MONTH($C133))&lt;0,0,INT((((YEAR(Paychecks!$A$5)-YEAR($C133))*12+MONTH(Paychecks!$A$5)-MONTH($C133))-1)/(($D133="Monthly")+3*($D133="Quarterly")+12*($D133="Yearly")))+1+(MOD(((YEAR(Paychecks!$A$5)-YEAR($C133))*12+MONTH(Paychecks!$A$5)-MONTH($C133)),(($D133="Monthly")+3*($D133="Quarterly")+12*($D133="Yearly")))=0)*(EDATE($C133,((YEAR(Paychecks!$A$5)-YEAR($C133))*12+MONTH(Paychecks!$A$5)-MONTH($C133)))&lt;Paychecks!$A$5)),($C133&gt;=Paychecks!$A$5)*($C133&lt;=Paychecks!$B$5))))</f>
      </c>
      <c r="O133" s="14">
        <f>IF(OR($A133="",$C133=""),0,IF((7*($D133="Weekly")+14*($D133="Every 2 weeks"))&gt;0,MAX(0,-INT(($C133-(Paychecks!$B$6+1))/(7*($D133="Weekly")+14*($D133="Every 2 weeks")))-MAX(0,-INT(($C133-Paychecks!$A$6)/(7*($D133="Weekly")+14*($D133="Every 2 weeks"))))),IF((($D133="Monthly")+3*($D133="Quarterly")+12*($D133="Yearly"))&gt;0,IF(((YEAR((Paychecks!$B$6+1))-YEAR($C133))*12+MONTH((Paychecks!$B$6+1))-MONTH($C133))&lt;0,0,INT((((YEAR((Paychecks!$B$6+1))-YEAR($C133))*12+MONTH((Paychecks!$B$6+1))-MONTH($C133))-1)/(($D133="Monthly")+3*($D133="Quarterly")+12*($D133="Yearly")))+1+(MOD(((YEAR((Paychecks!$B$6+1))-YEAR($C133))*12+MONTH((Paychecks!$B$6+1))-MONTH($C133)),(($D133="Monthly")+3*($D133="Quarterly")+12*($D133="Yearly")))=0)*(EDATE($C133,((YEAR((Paychecks!$B$6+1))-YEAR($C133))*12+MONTH((Paychecks!$B$6+1))-MONTH($C133)))&lt;(Paychecks!$B$6+1)))-IF(((YEAR(Paychecks!$A$6)-YEAR($C133))*12+MONTH(Paychecks!$A$6)-MONTH($C133))&lt;0,0,INT((((YEAR(Paychecks!$A$6)-YEAR($C133))*12+MONTH(Paychecks!$A$6)-MONTH($C133))-1)/(($D133="Monthly")+3*($D133="Quarterly")+12*($D133="Yearly")))+1+(MOD(((YEAR(Paychecks!$A$6)-YEAR($C133))*12+MONTH(Paychecks!$A$6)-MONTH($C133)),(($D133="Monthly")+3*($D133="Quarterly")+12*($D133="Yearly")))=0)*(EDATE($C133,((YEAR(Paychecks!$A$6)-YEAR($C133))*12+MONTH(Paychecks!$A$6)-MONTH($C133)))&lt;Paychecks!$A$6)),($C133&gt;=Paychecks!$A$6)*($C133&lt;=Paychecks!$B$6))))</f>
      </c>
      <c r="P133" s="14">
        <f>IF(OR($A133="",$C133=""),0,IF((7*($D133="Weekly")+14*($D133="Every 2 weeks"))&gt;0,MAX(0,-INT(($C133-(Paychecks!$B$7+1))/(7*($D133="Weekly")+14*($D133="Every 2 weeks")))-MAX(0,-INT(($C133-Paychecks!$A$7)/(7*($D133="Weekly")+14*($D133="Every 2 weeks"))))),IF((($D133="Monthly")+3*($D133="Quarterly")+12*($D133="Yearly"))&gt;0,IF(((YEAR((Paychecks!$B$7+1))-YEAR($C133))*12+MONTH((Paychecks!$B$7+1))-MONTH($C133))&lt;0,0,INT((((YEAR((Paychecks!$B$7+1))-YEAR($C133))*12+MONTH((Paychecks!$B$7+1))-MONTH($C133))-1)/(($D133="Monthly")+3*($D133="Quarterly")+12*($D133="Yearly")))+1+(MOD(((YEAR((Paychecks!$B$7+1))-YEAR($C133))*12+MONTH((Paychecks!$B$7+1))-MONTH($C133)),(($D133="Monthly")+3*($D133="Quarterly")+12*($D133="Yearly")))=0)*(EDATE($C133,((YEAR((Paychecks!$B$7+1))-YEAR($C133))*12+MONTH((Paychecks!$B$7+1))-MONTH($C133)))&lt;(Paychecks!$B$7+1)))-IF(((YEAR(Paychecks!$A$7)-YEAR($C133))*12+MONTH(Paychecks!$A$7)-MONTH($C133))&lt;0,0,INT((((YEAR(Paychecks!$A$7)-YEAR($C133))*12+MONTH(Paychecks!$A$7)-MONTH($C133))-1)/(($D133="Monthly")+3*($D133="Quarterly")+12*($D133="Yearly")))+1+(MOD(((YEAR(Paychecks!$A$7)-YEAR($C133))*12+MONTH(Paychecks!$A$7)-MONTH($C133)),(($D133="Monthly")+3*($D133="Quarterly")+12*($D133="Yearly")))=0)*(EDATE($C133,((YEAR(Paychecks!$A$7)-YEAR($C133))*12+MONTH(Paychecks!$A$7)-MONTH($C133)))&lt;Paychecks!$A$7)),($C133&gt;=Paychecks!$A$7)*($C133&lt;=Paychecks!$B$7))))</f>
      </c>
      <c r="Q133" s="14">
        <f>IF(OR($A133="",$C133=""),0,IF((7*($D133="Weekly")+14*($D133="Every 2 weeks"))&gt;0,MAX(0,-INT(($C133-(Paychecks!$B$8+1))/(7*($D133="Weekly")+14*($D133="Every 2 weeks")))-MAX(0,-INT(($C133-Paychecks!$A$8)/(7*($D133="Weekly")+14*($D133="Every 2 weeks"))))),IF((($D133="Monthly")+3*($D133="Quarterly")+12*($D133="Yearly"))&gt;0,IF(((YEAR((Paychecks!$B$8+1))-YEAR($C133))*12+MONTH((Paychecks!$B$8+1))-MONTH($C133))&lt;0,0,INT((((YEAR((Paychecks!$B$8+1))-YEAR($C133))*12+MONTH((Paychecks!$B$8+1))-MONTH($C133))-1)/(($D133="Monthly")+3*($D133="Quarterly")+12*($D133="Yearly")))+1+(MOD(((YEAR((Paychecks!$B$8+1))-YEAR($C133))*12+MONTH((Paychecks!$B$8+1))-MONTH($C133)),(($D133="Monthly")+3*($D133="Quarterly")+12*($D133="Yearly")))=0)*(EDATE($C133,((YEAR((Paychecks!$B$8+1))-YEAR($C133))*12+MONTH((Paychecks!$B$8+1))-MONTH($C133)))&lt;(Paychecks!$B$8+1)))-IF(((YEAR(Paychecks!$A$8)-YEAR($C133))*12+MONTH(Paychecks!$A$8)-MONTH($C133))&lt;0,0,INT((((YEAR(Paychecks!$A$8)-YEAR($C133))*12+MONTH(Paychecks!$A$8)-MONTH($C133))-1)/(($D133="Monthly")+3*($D133="Quarterly")+12*($D133="Yearly")))+1+(MOD(((YEAR(Paychecks!$A$8)-YEAR($C133))*12+MONTH(Paychecks!$A$8)-MONTH($C133)),(($D133="Monthly")+3*($D133="Quarterly")+12*($D133="Yearly")))=0)*(EDATE($C133,((YEAR(Paychecks!$A$8)-YEAR($C133))*12+MONTH(Paychecks!$A$8)-MONTH($C133)))&lt;Paychecks!$A$8)),($C133&gt;=Paychecks!$A$8)*($C133&lt;=Paychecks!$B$8))))</f>
      </c>
      <c r="R133" s="14">
        <f>IF(OR($A133="",$C133=""),0,IF((7*($D133="Weekly")+14*($D133="Every 2 weeks"))&gt;0,MAX(0,-INT(($C133-(Paychecks!$B$9+1))/(7*($D133="Weekly")+14*($D133="Every 2 weeks")))-MAX(0,-INT(($C133-Paychecks!$A$9)/(7*($D133="Weekly")+14*($D133="Every 2 weeks"))))),IF((($D133="Monthly")+3*($D133="Quarterly")+12*($D133="Yearly"))&gt;0,IF(((YEAR((Paychecks!$B$9+1))-YEAR($C133))*12+MONTH((Paychecks!$B$9+1))-MONTH($C133))&lt;0,0,INT((((YEAR((Paychecks!$B$9+1))-YEAR($C133))*12+MONTH((Paychecks!$B$9+1))-MONTH($C133))-1)/(($D133="Monthly")+3*($D133="Quarterly")+12*($D133="Yearly")))+1+(MOD(((YEAR((Paychecks!$B$9+1))-YEAR($C133))*12+MONTH((Paychecks!$B$9+1))-MONTH($C133)),(($D133="Monthly")+3*($D133="Quarterly")+12*($D133="Yearly")))=0)*(EDATE($C133,((YEAR((Paychecks!$B$9+1))-YEAR($C133))*12+MONTH((Paychecks!$B$9+1))-MONTH($C133)))&lt;(Paychecks!$B$9+1)))-IF(((YEAR(Paychecks!$A$9)-YEAR($C133))*12+MONTH(Paychecks!$A$9)-MONTH($C133))&lt;0,0,INT((((YEAR(Paychecks!$A$9)-YEAR($C133))*12+MONTH(Paychecks!$A$9)-MONTH($C133))-1)/(($D133="Monthly")+3*($D133="Quarterly")+12*($D133="Yearly")))+1+(MOD(((YEAR(Paychecks!$A$9)-YEAR($C133))*12+MONTH(Paychecks!$A$9)-MONTH($C133)),(($D133="Monthly")+3*($D133="Quarterly")+12*($D133="Yearly")))=0)*(EDATE($C133,((YEAR(Paychecks!$A$9)-YEAR($C133))*12+MONTH(Paychecks!$A$9)-MONTH($C133)))&lt;Paychecks!$A$9)),($C133&gt;=Paychecks!$A$9)*($C133&lt;=Paychecks!$B$9))))</f>
      </c>
    </row>
    <row r="134" spans="1:18" x14ac:dyDescent="0.25">
      <c r="A134" s="2"/>
      <c r="B134" s="11"/>
      <c r="C134" s="9"/>
      <c r="D134" s="2"/>
      <c r="E134" s="2"/>
      <c r="F134" s="2"/>
      <c r="G134" s="2">
        <f>IF(A134="","",IF(F134="Yes","Paid",IF(C134&lt;TODAY(),"Overdue",IF(C134-TODAY()&lt;=HeadsUp,"Due soon",IF(E134="Yes","Autopay","Upcoming")))))</f>
      </c>
      <c r="H134" s="2">
        <f>IF(OR(A134="",F134="Yes"),"",C134-TODAY())</f>
      </c>
      <c r="I134" s="9">
        <f>IF(OR(A134="",C134=""),"",IF(OR(C134&lt;Paychecks!$A$2,C134&gt;Paychecks!$B$9),"",INDEX(Paychecks!$A$2:$A$9,MATCH(C134,Paychecks!$A$2:$A$9,1))))</f>
      </c>
      <c r="J134" s="2"/>
      <c r="K134" s="14">
        <f>IF(OR($A134="",$C134=""),0,IF((7*($D134="Weekly")+14*($D134="Every 2 weeks"))&gt;0,MAX(0,-INT(($C134-(Paychecks!$B$2+1))/(7*($D134="Weekly")+14*($D134="Every 2 weeks")))-MAX(0,-INT(($C134-Paychecks!$A$2)/(7*($D134="Weekly")+14*($D134="Every 2 weeks"))))),IF((($D134="Monthly")+3*($D134="Quarterly")+12*($D134="Yearly"))&gt;0,IF(((YEAR((Paychecks!$B$2+1))-YEAR($C134))*12+MONTH((Paychecks!$B$2+1))-MONTH($C134))&lt;0,0,INT((((YEAR((Paychecks!$B$2+1))-YEAR($C134))*12+MONTH((Paychecks!$B$2+1))-MONTH($C134))-1)/(($D134="Monthly")+3*($D134="Quarterly")+12*($D134="Yearly")))+1+(MOD(((YEAR((Paychecks!$B$2+1))-YEAR($C134))*12+MONTH((Paychecks!$B$2+1))-MONTH($C134)),(($D134="Monthly")+3*($D134="Quarterly")+12*($D134="Yearly")))=0)*(EDATE($C134,((YEAR((Paychecks!$B$2+1))-YEAR($C134))*12+MONTH((Paychecks!$B$2+1))-MONTH($C134)))&lt;(Paychecks!$B$2+1)))-IF(((YEAR(Paychecks!$A$2)-YEAR($C134))*12+MONTH(Paychecks!$A$2)-MONTH($C134))&lt;0,0,INT((((YEAR(Paychecks!$A$2)-YEAR($C134))*12+MONTH(Paychecks!$A$2)-MONTH($C134))-1)/(($D134="Monthly")+3*($D134="Quarterly")+12*($D134="Yearly")))+1+(MOD(((YEAR(Paychecks!$A$2)-YEAR($C134))*12+MONTH(Paychecks!$A$2)-MONTH($C134)),(($D134="Monthly")+3*($D134="Quarterly")+12*($D134="Yearly")))=0)*(EDATE($C134,((YEAR(Paychecks!$A$2)-YEAR($C134))*12+MONTH(Paychecks!$A$2)-MONTH($C134)))&lt;Paychecks!$A$2)),($C134&gt;=Paychecks!$A$2)*($C134&lt;=Paychecks!$B$2))))</f>
      </c>
      <c r="L134" s="14">
        <f>IF(OR($A134="",$C134=""),0,IF((7*($D134="Weekly")+14*($D134="Every 2 weeks"))&gt;0,MAX(0,-INT(($C134-(Paychecks!$B$3+1))/(7*($D134="Weekly")+14*($D134="Every 2 weeks")))-MAX(0,-INT(($C134-Paychecks!$A$3)/(7*($D134="Weekly")+14*($D134="Every 2 weeks"))))),IF((($D134="Monthly")+3*($D134="Quarterly")+12*($D134="Yearly"))&gt;0,IF(((YEAR((Paychecks!$B$3+1))-YEAR($C134))*12+MONTH((Paychecks!$B$3+1))-MONTH($C134))&lt;0,0,INT((((YEAR((Paychecks!$B$3+1))-YEAR($C134))*12+MONTH((Paychecks!$B$3+1))-MONTH($C134))-1)/(($D134="Monthly")+3*($D134="Quarterly")+12*($D134="Yearly")))+1+(MOD(((YEAR((Paychecks!$B$3+1))-YEAR($C134))*12+MONTH((Paychecks!$B$3+1))-MONTH($C134)),(($D134="Monthly")+3*($D134="Quarterly")+12*($D134="Yearly")))=0)*(EDATE($C134,((YEAR((Paychecks!$B$3+1))-YEAR($C134))*12+MONTH((Paychecks!$B$3+1))-MONTH($C134)))&lt;(Paychecks!$B$3+1)))-IF(((YEAR(Paychecks!$A$3)-YEAR($C134))*12+MONTH(Paychecks!$A$3)-MONTH($C134))&lt;0,0,INT((((YEAR(Paychecks!$A$3)-YEAR($C134))*12+MONTH(Paychecks!$A$3)-MONTH($C134))-1)/(($D134="Monthly")+3*($D134="Quarterly")+12*($D134="Yearly")))+1+(MOD(((YEAR(Paychecks!$A$3)-YEAR($C134))*12+MONTH(Paychecks!$A$3)-MONTH($C134)),(($D134="Monthly")+3*($D134="Quarterly")+12*($D134="Yearly")))=0)*(EDATE($C134,((YEAR(Paychecks!$A$3)-YEAR($C134))*12+MONTH(Paychecks!$A$3)-MONTH($C134)))&lt;Paychecks!$A$3)),($C134&gt;=Paychecks!$A$3)*($C134&lt;=Paychecks!$B$3))))</f>
      </c>
      <c r="M134" s="14">
        <f>IF(OR($A134="",$C134=""),0,IF((7*($D134="Weekly")+14*($D134="Every 2 weeks"))&gt;0,MAX(0,-INT(($C134-(Paychecks!$B$4+1))/(7*($D134="Weekly")+14*($D134="Every 2 weeks")))-MAX(0,-INT(($C134-Paychecks!$A$4)/(7*($D134="Weekly")+14*($D134="Every 2 weeks"))))),IF((($D134="Monthly")+3*($D134="Quarterly")+12*($D134="Yearly"))&gt;0,IF(((YEAR((Paychecks!$B$4+1))-YEAR($C134))*12+MONTH((Paychecks!$B$4+1))-MONTH($C134))&lt;0,0,INT((((YEAR((Paychecks!$B$4+1))-YEAR($C134))*12+MONTH((Paychecks!$B$4+1))-MONTH($C134))-1)/(($D134="Monthly")+3*($D134="Quarterly")+12*($D134="Yearly")))+1+(MOD(((YEAR((Paychecks!$B$4+1))-YEAR($C134))*12+MONTH((Paychecks!$B$4+1))-MONTH($C134)),(($D134="Monthly")+3*($D134="Quarterly")+12*($D134="Yearly")))=0)*(EDATE($C134,((YEAR((Paychecks!$B$4+1))-YEAR($C134))*12+MONTH((Paychecks!$B$4+1))-MONTH($C134)))&lt;(Paychecks!$B$4+1)))-IF(((YEAR(Paychecks!$A$4)-YEAR($C134))*12+MONTH(Paychecks!$A$4)-MONTH($C134))&lt;0,0,INT((((YEAR(Paychecks!$A$4)-YEAR($C134))*12+MONTH(Paychecks!$A$4)-MONTH($C134))-1)/(($D134="Monthly")+3*($D134="Quarterly")+12*($D134="Yearly")))+1+(MOD(((YEAR(Paychecks!$A$4)-YEAR($C134))*12+MONTH(Paychecks!$A$4)-MONTH($C134)),(($D134="Monthly")+3*($D134="Quarterly")+12*($D134="Yearly")))=0)*(EDATE($C134,((YEAR(Paychecks!$A$4)-YEAR($C134))*12+MONTH(Paychecks!$A$4)-MONTH($C134)))&lt;Paychecks!$A$4)),($C134&gt;=Paychecks!$A$4)*($C134&lt;=Paychecks!$B$4))))</f>
      </c>
      <c r="N134" s="14">
        <f>IF(OR($A134="",$C134=""),0,IF((7*($D134="Weekly")+14*($D134="Every 2 weeks"))&gt;0,MAX(0,-INT(($C134-(Paychecks!$B$5+1))/(7*($D134="Weekly")+14*($D134="Every 2 weeks")))-MAX(0,-INT(($C134-Paychecks!$A$5)/(7*($D134="Weekly")+14*($D134="Every 2 weeks"))))),IF((($D134="Monthly")+3*($D134="Quarterly")+12*($D134="Yearly"))&gt;0,IF(((YEAR((Paychecks!$B$5+1))-YEAR($C134))*12+MONTH((Paychecks!$B$5+1))-MONTH($C134))&lt;0,0,INT((((YEAR((Paychecks!$B$5+1))-YEAR($C134))*12+MONTH((Paychecks!$B$5+1))-MONTH($C134))-1)/(($D134="Monthly")+3*($D134="Quarterly")+12*($D134="Yearly")))+1+(MOD(((YEAR((Paychecks!$B$5+1))-YEAR($C134))*12+MONTH((Paychecks!$B$5+1))-MONTH($C134)),(($D134="Monthly")+3*($D134="Quarterly")+12*($D134="Yearly")))=0)*(EDATE($C134,((YEAR((Paychecks!$B$5+1))-YEAR($C134))*12+MONTH((Paychecks!$B$5+1))-MONTH($C134)))&lt;(Paychecks!$B$5+1)))-IF(((YEAR(Paychecks!$A$5)-YEAR($C134))*12+MONTH(Paychecks!$A$5)-MONTH($C134))&lt;0,0,INT((((YEAR(Paychecks!$A$5)-YEAR($C134))*12+MONTH(Paychecks!$A$5)-MONTH($C134))-1)/(($D134="Monthly")+3*($D134="Quarterly")+12*($D134="Yearly")))+1+(MOD(((YEAR(Paychecks!$A$5)-YEAR($C134))*12+MONTH(Paychecks!$A$5)-MONTH($C134)),(($D134="Monthly")+3*($D134="Quarterly")+12*($D134="Yearly")))=0)*(EDATE($C134,((YEAR(Paychecks!$A$5)-YEAR($C134))*12+MONTH(Paychecks!$A$5)-MONTH($C134)))&lt;Paychecks!$A$5)),($C134&gt;=Paychecks!$A$5)*($C134&lt;=Paychecks!$B$5))))</f>
      </c>
      <c r="O134" s="14">
        <f>IF(OR($A134="",$C134=""),0,IF((7*($D134="Weekly")+14*($D134="Every 2 weeks"))&gt;0,MAX(0,-INT(($C134-(Paychecks!$B$6+1))/(7*($D134="Weekly")+14*($D134="Every 2 weeks")))-MAX(0,-INT(($C134-Paychecks!$A$6)/(7*($D134="Weekly")+14*($D134="Every 2 weeks"))))),IF((($D134="Monthly")+3*($D134="Quarterly")+12*($D134="Yearly"))&gt;0,IF(((YEAR((Paychecks!$B$6+1))-YEAR($C134))*12+MONTH((Paychecks!$B$6+1))-MONTH($C134))&lt;0,0,INT((((YEAR((Paychecks!$B$6+1))-YEAR($C134))*12+MONTH((Paychecks!$B$6+1))-MONTH($C134))-1)/(($D134="Monthly")+3*($D134="Quarterly")+12*($D134="Yearly")))+1+(MOD(((YEAR((Paychecks!$B$6+1))-YEAR($C134))*12+MONTH((Paychecks!$B$6+1))-MONTH($C134)),(($D134="Monthly")+3*($D134="Quarterly")+12*($D134="Yearly")))=0)*(EDATE($C134,((YEAR((Paychecks!$B$6+1))-YEAR($C134))*12+MONTH((Paychecks!$B$6+1))-MONTH($C134)))&lt;(Paychecks!$B$6+1)))-IF(((YEAR(Paychecks!$A$6)-YEAR($C134))*12+MONTH(Paychecks!$A$6)-MONTH($C134))&lt;0,0,INT((((YEAR(Paychecks!$A$6)-YEAR($C134))*12+MONTH(Paychecks!$A$6)-MONTH($C134))-1)/(($D134="Monthly")+3*($D134="Quarterly")+12*($D134="Yearly")))+1+(MOD(((YEAR(Paychecks!$A$6)-YEAR($C134))*12+MONTH(Paychecks!$A$6)-MONTH($C134)),(($D134="Monthly")+3*($D134="Quarterly")+12*($D134="Yearly")))=0)*(EDATE($C134,((YEAR(Paychecks!$A$6)-YEAR($C134))*12+MONTH(Paychecks!$A$6)-MONTH($C134)))&lt;Paychecks!$A$6)),($C134&gt;=Paychecks!$A$6)*($C134&lt;=Paychecks!$B$6))))</f>
      </c>
      <c r="P134" s="14">
        <f>IF(OR($A134="",$C134=""),0,IF((7*($D134="Weekly")+14*($D134="Every 2 weeks"))&gt;0,MAX(0,-INT(($C134-(Paychecks!$B$7+1))/(7*($D134="Weekly")+14*($D134="Every 2 weeks")))-MAX(0,-INT(($C134-Paychecks!$A$7)/(7*($D134="Weekly")+14*($D134="Every 2 weeks"))))),IF((($D134="Monthly")+3*($D134="Quarterly")+12*($D134="Yearly"))&gt;0,IF(((YEAR((Paychecks!$B$7+1))-YEAR($C134))*12+MONTH((Paychecks!$B$7+1))-MONTH($C134))&lt;0,0,INT((((YEAR((Paychecks!$B$7+1))-YEAR($C134))*12+MONTH((Paychecks!$B$7+1))-MONTH($C134))-1)/(($D134="Monthly")+3*($D134="Quarterly")+12*($D134="Yearly")))+1+(MOD(((YEAR((Paychecks!$B$7+1))-YEAR($C134))*12+MONTH((Paychecks!$B$7+1))-MONTH($C134)),(($D134="Monthly")+3*($D134="Quarterly")+12*($D134="Yearly")))=0)*(EDATE($C134,((YEAR((Paychecks!$B$7+1))-YEAR($C134))*12+MONTH((Paychecks!$B$7+1))-MONTH($C134)))&lt;(Paychecks!$B$7+1)))-IF(((YEAR(Paychecks!$A$7)-YEAR($C134))*12+MONTH(Paychecks!$A$7)-MONTH($C134))&lt;0,0,INT((((YEAR(Paychecks!$A$7)-YEAR($C134))*12+MONTH(Paychecks!$A$7)-MONTH($C134))-1)/(($D134="Monthly")+3*($D134="Quarterly")+12*($D134="Yearly")))+1+(MOD(((YEAR(Paychecks!$A$7)-YEAR($C134))*12+MONTH(Paychecks!$A$7)-MONTH($C134)),(($D134="Monthly")+3*($D134="Quarterly")+12*($D134="Yearly")))=0)*(EDATE($C134,((YEAR(Paychecks!$A$7)-YEAR($C134))*12+MONTH(Paychecks!$A$7)-MONTH($C134)))&lt;Paychecks!$A$7)),($C134&gt;=Paychecks!$A$7)*($C134&lt;=Paychecks!$B$7))))</f>
      </c>
      <c r="Q134" s="14">
        <f>IF(OR($A134="",$C134=""),0,IF((7*($D134="Weekly")+14*($D134="Every 2 weeks"))&gt;0,MAX(0,-INT(($C134-(Paychecks!$B$8+1))/(7*($D134="Weekly")+14*($D134="Every 2 weeks")))-MAX(0,-INT(($C134-Paychecks!$A$8)/(7*($D134="Weekly")+14*($D134="Every 2 weeks"))))),IF((($D134="Monthly")+3*($D134="Quarterly")+12*($D134="Yearly"))&gt;0,IF(((YEAR((Paychecks!$B$8+1))-YEAR($C134))*12+MONTH((Paychecks!$B$8+1))-MONTH($C134))&lt;0,0,INT((((YEAR((Paychecks!$B$8+1))-YEAR($C134))*12+MONTH((Paychecks!$B$8+1))-MONTH($C134))-1)/(($D134="Monthly")+3*($D134="Quarterly")+12*($D134="Yearly")))+1+(MOD(((YEAR((Paychecks!$B$8+1))-YEAR($C134))*12+MONTH((Paychecks!$B$8+1))-MONTH($C134)),(($D134="Monthly")+3*($D134="Quarterly")+12*($D134="Yearly")))=0)*(EDATE($C134,((YEAR((Paychecks!$B$8+1))-YEAR($C134))*12+MONTH((Paychecks!$B$8+1))-MONTH($C134)))&lt;(Paychecks!$B$8+1)))-IF(((YEAR(Paychecks!$A$8)-YEAR($C134))*12+MONTH(Paychecks!$A$8)-MONTH($C134))&lt;0,0,INT((((YEAR(Paychecks!$A$8)-YEAR($C134))*12+MONTH(Paychecks!$A$8)-MONTH($C134))-1)/(($D134="Monthly")+3*($D134="Quarterly")+12*($D134="Yearly")))+1+(MOD(((YEAR(Paychecks!$A$8)-YEAR($C134))*12+MONTH(Paychecks!$A$8)-MONTH($C134)),(($D134="Monthly")+3*($D134="Quarterly")+12*($D134="Yearly")))=0)*(EDATE($C134,((YEAR(Paychecks!$A$8)-YEAR($C134))*12+MONTH(Paychecks!$A$8)-MONTH($C134)))&lt;Paychecks!$A$8)),($C134&gt;=Paychecks!$A$8)*($C134&lt;=Paychecks!$B$8))))</f>
      </c>
      <c r="R134" s="14">
        <f>IF(OR($A134="",$C134=""),0,IF((7*($D134="Weekly")+14*($D134="Every 2 weeks"))&gt;0,MAX(0,-INT(($C134-(Paychecks!$B$9+1))/(7*($D134="Weekly")+14*($D134="Every 2 weeks")))-MAX(0,-INT(($C134-Paychecks!$A$9)/(7*($D134="Weekly")+14*($D134="Every 2 weeks"))))),IF((($D134="Monthly")+3*($D134="Quarterly")+12*($D134="Yearly"))&gt;0,IF(((YEAR((Paychecks!$B$9+1))-YEAR($C134))*12+MONTH((Paychecks!$B$9+1))-MONTH($C134))&lt;0,0,INT((((YEAR((Paychecks!$B$9+1))-YEAR($C134))*12+MONTH((Paychecks!$B$9+1))-MONTH($C134))-1)/(($D134="Monthly")+3*($D134="Quarterly")+12*($D134="Yearly")))+1+(MOD(((YEAR((Paychecks!$B$9+1))-YEAR($C134))*12+MONTH((Paychecks!$B$9+1))-MONTH($C134)),(($D134="Monthly")+3*($D134="Quarterly")+12*($D134="Yearly")))=0)*(EDATE($C134,((YEAR((Paychecks!$B$9+1))-YEAR($C134))*12+MONTH((Paychecks!$B$9+1))-MONTH($C134)))&lt;(Paychecks!$B$9+1)))-IF(((YEAR(Paychecks!$A$9)-YEAR($C134))*12+MONTH(Paychecks!$A$9)-MONTH($C134))&lt;0,0,INT((((YEAR(Paychecks!$A$9)-YEAR($C134))*12+MONTH(Paychecks!$A$9)-MONTH($C134))-1)/(($D134="Monthly")+3*($D134="Quarterly")+12*($D134="Yearly")))+1+(MOD(((YEAR(Paychecks!$A$9)-YEAR($C134))*12+MONTH(Paychecks!$A$9)-MONTH($C134)),(($D134="Monthly")+3*($D134="Quarterly")+12*($D134="Yearly")))=0)*(EDATE($C134,((YEAR(Paychecks!$A$9)-YEAR($C134))*12+MONTH(Paychecks!$A$9)-MONTH($C134)))&lt;Paychecks!$A$9)),($C134&gt;=Paychecks!$A$9)*($C134&lt;=Paychecks!$B$9))))</f>
      </c>
    </row>
    <row r="135" spans="1:18" x14ac:dyDescent="0.25">
      <c r="A135" s="2"/>
      <c r="B135" s="11"/>
      <c r="C135" s="9"/>
      <c r="D135" s="2"/>
      <c r="E135" s="2"/>
      <c r="F135" s="2"/>
      <c r="G135" s="2">
        <f>IF(A135="","",IF(F135="Yes","Paid",IF(C135&lt;TODAY(),"Overdue",IF(C135-TODAY()&lt;=HeadsUp,"Due soon",IF(E135="Yes","Autopay","Upcoming")))))</f>
      </c>
      <c r="H135" s="2">
        <f>IF(OR(A135="",F135="Yes"),"",C135-TODAY())</f>
      </c>
      <c r="I135" s="9">
        <f>IF(OR(A135="",C135=""),"",IF(OR(C135&lt;Paychecks!$A$2,C135&gt;Paychecks!$B$9),"",INDEX(Paychecks!$A$2:$A$9,MATCH(C135,Paychecks!$A$2:$A$9,1))))</f>
      </c>
      <c r="J135" s="2"/>
      <c r="K135" s="14">
        <f>IF(OR($A135="",$C135=""),0,IF((7*($D135="Weekly")+14*($D135="Every 2 weeks"))&gt;0,MAX(0,-INT(($C135-(Paychecks!$B$2+1))/(7*($D135="Weekly")+14*($D135="Every 2 weeks")))-MAX(0,-INT(($C135-Paychecks!$A$2)/(7*($D135="Weekly")+14*($D135="Every 2 weeks"))))),IF((($D135="Monthly")+3*($D135="Quarterly")+12*($D135="Yearly"))&gt;0,IF(((YEAR((Paychecks!$B$2+1))-YEAR($C135))*12+MONTH((Paychecks!$B$2+1))-MONTH($C135))&lt;0,0,INT((((YEAR((Paychecks!$B$2+1))-YEAR($C135))*12+MONTH((Paychecks!$B$2+1))-MONTH($C135))-1)/(($D135="Monthly")+3*($D135="Quarterly")+12*($D135="Yearly")))+1+(MOD(((YEAR((Paychecks!$B$2+1))-YEAR($C135))*12+MONTH((Paychecks!$B$2+1))-MONTH($C135)),(($D135="Monthly")+3*($D135="Quarterly")+12*($D135="Yearly")))=0)*(EDATE($C135,((YEAR((Paychecks!$B$2+1))-YEAR($C135))*12+MONTH((Paychecks!$B$2+1))-MONTH($C135)))&lt;(Paychecks!$B$2+1)))-IF(((YEAR(Paychecks!$A$2)-YEAR($C135))*12+MONTH(Paychecks!$A$2)-MONTH($C135))&lt;0,0,INT((((YEAR(Paychecks!$A$2)-YEAR($C135))*12+MONTH(Paychecks!$A$2)-MONTH($C135))-1)/(($D135="Monthly")+3*($D135="Quarterly")+12*($D135="Yearly")))+1+(MOD(((YEAR(Paychecks!$A$2)-YEAR($C135))*12+MONTH(Paychecks!$A$2)-MONTH($C135)),(($D135="Monthly")+3*($D135="Quarterly")+12*($D135="Yearly")))=0)*(EDATE($C135,((YEAR(Paychecks!$A$2)-YEAR($C135))*12+MONTH(Paychecks!$A$2)-MONTH($C135)))&lt;Paychecks!$A$2)),($C135&gt;=Paychecks!$A$2)*($C135&lt;=Paychecks!$B$2))))</f>
      </c>
      <c r="L135" s="14">
        <f>IF(OR($A135="",$C135=""),0,IF((7*($D135="Weekly")+14*($D135="Every 2 weeks"))&gt;0,MAX(0,-INT(($C135-(Paychecks!$B$3+1))/(7*($D135="Weekly")+14*($D135="Every 2 weeks")))-MAX(0,-INT(($C135-Paychecks!$A$3)/(7*($D135="Weekly")+14*($D135="Every 2 weeks"))))),IF((($D135="Monthly")+3*($D135="Quarterly")+12*($D135="Yearly"))&gt;0,IF(((YEAR((Paychecks!$B$3+1))-YEAR($C135))*12+MONTH((Paychecks!$B$3+1))-MONTH($C135))&lt;0,0,INT((((YEAR((Paychecks!$B$3+1))-YEAR($C135))*12+MONTH((Paychecks!$B$3+1))-MONTH($C135))-1)/(($D135="Monthly")+3*($D135="Quarterly")+12*($D135="Yearly")))+1+(MOD(((YEAR((Paychecks!$B$3+1))-YEAR($C135))*12+MONTH((Paychecks!$B$3+1))-MONTH($C135)),(($D135="Monthly")+3*($D135="Quarterly")+12*($D135="Yearly")))=0)*(EDATE($C135,((YEAR((Paychecks!$B$3+1))-YEAR($C135))*12+MONTH((Paychecks!$B$3+1))-MONTH($C135)))&lt;(Paychecks!$B$3+1)))-IF(((YEAR(Paychecks!$A$3)-YEAR($C135))*12+MONTH(Paychecks!$A$3)-MONTH($C135))&lt;0,0,INT((((YEAR(Paychecks!$A$3)-YEAR($C135))*12+MONTH(Paychecks!$A$3)-MONTH($C135))-1)/(($D135="Monthly")+3*($D135="Quarterly")+12*($D135="Yearly")))+1+(MOD(((YEAR(Paychecks!$A$3)-YEAR($C135))*12+MONTH(Paychecks!$A$3)-MONTH($C135)),(($D135="Monthly")+3*($D135="Quarterly")+12*($D135="Yearly")))=0)*(EDATE($C135,((YEAR(Paychecks!$A$3)-YEAR($C135))*12+MONTH(Paychecks!$A$3)-MONTH($C135)))&lt;Paychecks!$A$3)),($C135&gt;=Paychecks!$A$3)*($C135&lt;=Paychecks!$B$3))))</f>
      </c>
      <c r="M135" s="14">
        <f>IF(OR($A135="",$C135=""),0,IF((7*($D135="Weekly")+14*($D135="Every 2 weeks"))&gt;0,MAX(0,-INT(($C135-(Paychecks!$B$4+1))/(7*($D135="Weekly")+14*($D135="Every 2 weeks")))-MAX(0,-INT(($C135-Paychecks!$A$4)/(7*($D135="Weekly")+14*($D135="Every 2 weeks"))))),IF((($D135="Monthly")+3*($D135="Quarterly")+12*($D135="Yearly"))&gt;0,IF(((YEAR((Paychecks!$B$4+1))-YEAR($C135))*12+MONTH((Paychecks!$B$4+1))-MONTH($C135))&lt;0,0,INT((((YEAR((Paychecks!$B$4+1))-YEAR($C135))*12+MONTH((Paychecks!$B$4+1))-MONTH($C135))-1)/(($D135="Monthly")+3*($D135="Quarterly")+12*($D135="Yearly")))+1+(MOD(((YEAR((Paychecks!$B$4+1))-YEAR($C135))*12+MONTH((Paychecks!$B$4+1))-MONTH($C135)),(($D135="Monthly")+3*($D135="Quarterly")+12*($D135="Yearly")))=0)*(EDATE($C135,((YEAR((Paychecks!$B$4+1))-YEAR($C135))*12+MONTH((Paychecks!$B$4+1))-MONTH($C135)))&lt;(Paychecks!$B$4+1)))-IF(((YEAR(Paychecks!$A$4)-YEAR($C135))*12+MONTH(Paychecks!$A$4)-MONTH($C135))&lt;0,0,INT((((YEAR(Paychecks!$A$4)-YEAR($C135))*12+MONTH(Paychecks!$A$4)-MONTH($C135))-1)/(($D135="Monthly")+3*($D135="Quarterly")+12*($D135="Yearly")))+1+(MOD(((YEAR(Paychecks!$A$4)-YEAR($C135))*12+MONTH(Paychecks!$A$4)-MONTH($C135)),(($D135="Monthly")+3*($D135="Quarterly")+12*($D135="Yearly")))=0)*(EDATE($C135,((YEAR(Paychecks!$A$4)-YEAR($C135))*12+MONTH(Paychecks!$A$4)-MONTH($C135)))&lt;Paychecks!$A$4)),($C135&gt;=Paychecks!$A$4)*($C135&lt;=Paychecks!$B$4))))</f>
      </c>
      <c r="N135" s="14">
        <f>IF(OR($A135="",$C135=""),0,IF((7*($D135="Weekly")+14*($D135="Every 2 weeks"))&gt;0,MAX(0,-INT(($C135-(Paychecks!$B$5+1))/(7*($D135="Weekly")+14*($D135="Every 2 weeks")))-MAX(0,-INT(($C135-Paychecks!$A$5)/(7*($D135="Weekly")+14*($D135="Every 2 weeks"))))),IF((($D135="Monthly")+3*($D135="Quarterly")+12*($D135="Yearly"))&gt;0,IF(((YEAR((Paychecks!$B$5+1))-YEAR($C135))*12+MONTH((Paychecks!$B$5+1))-MONTH($C135))&lt;0,0,INT((((YEAR((Paychecks!$B$5+1))-YEAR($C135))*12+MONTH((Paychecks!$B$5+1))-MONTH($C135))-1)/(($D135="Monthly")+3*($D135="Quarterly")+12*($D135="Yearly")))+1+(MOD(((YEAR((Paychecks!$B$5+1))-YEAR($C135))*12+MONTH((Paychecks!$B$5+1))-MONTH($C135)),(($D135="Monthly")+3*($D135="Quarterly")+12*($D135="Yearly")))=0)*(EDATE($C135,((YEAR((Paychecks!$B$5+1))-YEAR($C135))*12+MONTH((Paychecks!$B$5+1))-MONTH($C135)))&lt;(Paychecks!$B$5+1)))-IF(((YEAR(Paychecks!$A$5)-YEAR($C135))*12+MONTH(Paychecks!$A$5)-MONTH($C135))&lt;0,0,INT((((YEAR(Paychecks!$A$5)-YEAR($C135))*12+MONTH(Paychecks!$A$5)-MONTH($C135))-1)/(($D135="Monthly")+3*($D135="Quarterly")+12*($D135="Yearly")))+1+(MOD(((YEAR(Paychecks!$A$5)-YEAR($C135))*12+MONTH(Paychecks!$A$5)-MONTH($C135)),(($D135="Monthly")+3*($D135="Quarterly")+12*($D135="Yearly")))=0)*(EDATE($C135,((YEAR(Paychecks!$A$5)-YEAR($C135))*12+MONTH(Paychecks!$A$5)-MONTH($C135)))&lt;Paychecks!$A$5)),($C135&gt;=Paychecks!$A$5)*($C135&lt;=Paychecks!$B$5))))</f>
      </c>
      <c r="O135" s="14">
        <f>IF(OR($A135="",$C135=""),0,IF((7*($D135="Weekly")+14*($D135="Every 2 weeks"))&gt;0,MAX(0,-INT(($C135-(Paychecks!$B$6+1))/(7*($D135="Weekly")+14*($D135="Every 2 weeks")))-MAX(0,-INT(($C135-Paychecks!$A$6)/(7*($D135="Weekly")+14*($D135="Every 2 weeks"))))),IF((($D135="Monthly")+3*($D135="Quarterly")+12*($D135="Yearly"))&gt;0,IF(((YEAR((Paychecks!$B$6+1))-YEAR($C135))*12+MONTH((Paychecks!$B$6+1))-MONTH($C135))&lt;0,0,INT((((YEAR((Paychecks!$B$6+1))-YEAR($C135))*12+MONTH((Paychecks!$B$6+1))-MONTH($C135))-1)/(($D135="Monthly")+3*($D135="Quarterly")+12*($D135="Yearly")))+1+(MOD(((YEAR((Paychecks!$B$6+1))-YEAR($C135))*12+MONTH((Paychecks!$B$6+1))-MONTH($C135)),(($D135="Monthly")+3*($D135="Quarterly")+12*($D135="Yearly")))=0)*(EDATE($C135,((YEAR((Paychecks!$B$6+1))-YEAR($C135))*12+MONTH((Paychecks!$B$6+1))-MONTH($C135)))&lt;(Paychecks!$B$6+1)))-IF(((YEAR(Paychecks!$A$6)-YEAR($C135))*12+MONTH(Paychecks!$A$6)-MONTH($C135))&lt;0,0,INT((((YEAR(Paychecks!$A$6)-YEAR($C135))*12+MONTH(Paychecks!$A$6)-MONTH($C135))-1)/(($D135="Monthly")+3*($D135="Quarterly")+12*($D135="Yearly")))+1+(MOD(((YEAR(Paychecks!$A$6)-YEAR($C135))*12+MONTH(Paychecks!$A$6)-MONTH($C135)),(($D135="Monthly")+3*($D135="Quarterly")+12*($D135="Yearly")))=0)*(EDATE($C135,((YEAR(Paychecks!$A$6)-YEAR($C135))*12+MONTH(Paychecks!$A$6)-MONTH($C135)))&lt;Paychecks!$A$6)),($C135&gt;=Paychecks!$A$6)*($C135&lt;=Paychecks!$B$6))))</f>
      </c>
      <c r="P135" s="14">
        <f>IF(OR($A135="",$C135=""),0,IF((7*($D135="Weekly")+14*($D135="Every 2 weeks"))&gt;0,MAX(0,-INT(($C135-(Paychecks!$B$7+1))/(7*($D135="Weekly")+14*($D135="Every 2 weeks")))-MAX(0,-INT(($C135-Paychecks!$A$7)/(7*($D135="Weekly")+14*($D135="Every 2 weeks"))))),IF((($D135="Monthly")+3*($D135="Quarterly")+12*($D135="Yearly"))&gt;0,IF(((YEAR((Paychecks!$B$7+1))-YEAR($C135))*12+MONTH((Paychecks!$B$7+1))-MONTH($C135))&lt;0,0,INT((((YEAR((Paychecks!$B$7+1))-YEAR($C135))*12+MONTH((Paychecks!$B$7+1))-MONTH($C135))-1)/(($D135="Monthly")+3*($D135="Quarterly")+12*($D135="Yearly")))+1+(MOD(((YEAR((Paychecks!$B$7+1))-YEAR($C135))*12+MONTH((Paychecks!$B$7+1))-MONTH($C135)),(($D135="Monthly")+3*($D135="Quarterly")+12*($D135="Yearly")))=0)*(EDATE($C135,((YEAR((Paychecks!$B$7+1))-YEAR($C135))*12+MONTH((Paychecks!$B$7+1))-MONTH($C135)))&lt;(Paychecks!$B$7+1)))-IF(((YEAR(Paychecks!$A$7)-YEAR($C135))*12+MONTH(Paychecks!$A$7)-MONTH($C135))&lt;0,0,INT((((YEAR(Paychecks!$A$7)-YEAR($C135))*12+MONTH(Paychecks!$A$7)-MONTH($C135))-1)/(($D135="Monthly")+3*($D135="Quarterly")+12*($D135="Yearly")))+1+(MOD(((YEAR(Paychecks!$A$7)-YEAR($C135))*12+MONTH(Paychecks!$A$7)-MONTH($C135)),(($D135="Monthly")+3*($D135="Quarterly")+12*($D135="Yearly")))=0)*(EDATE($C135,((YEAR(Paychecks!$A$7)-YEAR($C135))*12+MONTH(Paychecks!$A$7)-MONTH($C135)))&lt;Paychecks!$A$7)),($C135&gt;=Paychecks!$A$7)*($C135&lt;=Paychecks!$B$7))))</f>
      </c>
      <c r="Q135" s="14">
        <f>IF(OR($A135="",$C135=""),0,IF((7*($D135="Weekly")+14*($D135="Every 2 weeks"))&gt;0,MAX(0,-INT(($C135-(Paychecks!$B$8+1))/(7*($D135="Weekly")+14*($D135="Every 2 weeks")))-MAX(0,-INT(($C135-Paychecks!$A$8)/(7*($D135="Weekly")+14*($D135="Every 2 weeks"))))),IF((($D135="Monthly")+3*($D135="Quarterly")+12*($D135="Yearly"))&gt;0,IF(((YEAR((Paychecks!$B$8+1))-YEAR($C135))*12+MONTH((Paychecks!$B$8+1))-MONTH($C135))&lt;0,0,INT((((YEAR((Paychecks!$B$8+1))-YEAR($C135))*12+MONTH((Paychecks!$B$8+1))-MONTH($C135))-1)/(($D135="Monthly")+3*($D135="Quarterly")+12*($D135="Yearly")))+1+(MOD(((YEAR((Paychecks!$B$8+1))-YEAR($C135))*12+MONTH((Paychecks!$B$8+1))-MONTH($C135)),(($D135="Monthly")+3*($D135="Quarterly")+12*($D135="Yearly")))=0)*(EDATE($C135,((YEAR((Paychecks!$B$8+1))-YEAR($C135))*12+MONTH((Paychecks!$B$8+1))-MONTH($C135)))&lt;(Paychecks!$B$8+1)))-IF(((YEAR(Paychecks!$A$8)-YEAR($C135))*12+MONTH(Paychecks!$A$8)-MONTH($C135))&lt;0,0,INT((((YEAR(Paychecks!$A$8)-YEAR($C135))*12+MONTH(Paychecks!$A$8)-MONTH($C135))-1)/(($D135="Monthly")+3*($D135="Quarterly")+12*($D135="Yearly")))+1+(MOD(((YEAR(Paychecks!$A$8)-YEAR($C135))*12+MONTH(Paychecks!$A$8)-MONTH($C135)),(($D135="Monthly")+3*($D135="Quarterly")+12*($D135="Yearly")))=0)*(EDATE($C135,((YEAR(Paychecks!$A$8)-YEAR($C135))*12+MONTH(Paychecks!$A$8)-MONTH($C135)))&lt;Paychecks!$A$8)),($C135&gt;=Paychecks!$A$8)*($C135&lt;=Paychecks!$B$8))))</f>
      </c>
      <c r="R135" s="14">
        <f>IF(OR($A135="",$C135=""),0,IF((7*($D135="Weekly")+14*($D135="Every 2 weeks"))&gt;0,MAX(0,-INT(($C135-(Paychecks!$B$9+1))/(7*($D135="Weekly")+14*($D135="Every 2 weeks")))-MAX(0,-INT(($C135-Paychecks!$A$9)/(7*($D135="Weekly")+14*($D135="Every 2 weeks"))))),IF((($D135="Monthly")+3*($D135="Quarterly")+12*($D135="Yearly"))&gt;0,IF(((YEAR((Paychecks!$B$9+1))-YEAR($C135))*12+MONTH((Paychecks!$B$9+1))-MONTH($C135))&lt;0,0,INT((((YEAR((Paychecks!$B$9+1))-YEAR($C135))*12+MONTH((Paychecks!$B$9+1))-MONTH($C135))-1)/(($D135="Monthly")+3*($D135="Quarterly")+12*($D135="Yearly")))+1+(MOD(((YEAR((Paychecks!$B$9+1))-YEAR($C135))*12+MONTH((Paychecks!$B$9+1))-MONTH($C135)),(($D135="Monthly")+3*($D135="Quarterly")+12*($D135="Yearly")))=0)*(EDATE($C135,((YEAR((Paychecks!$B$9+1))-YEAR($C135))*12+MONTH((Paychecks!$B$9+1))-MONTH($C135)))&lt;(Paychecks!$B$9+1)))-IF(((YEAR(Paychecks!$A$9)-YEAR($C135))*12+MONTH(Paychecks!$A$9)-MONTH($C135))&lt;0,0,INT((((YEAR(Paychecks!$A$9)-YEAR($C135))*12+MONTH(Paychecks!$A$9)-MONTH($C135))-1)/(($D135="Monthly")+3*($D135="Quarterly")+12*($D135="Yearly")))+1+(MOD(((YEAR(Paychecks!$A$9)-YEAR($C135))*12+MONTH(Paychecks!$A$9)-MONTH($C135)),(($D135="Monthly")+3*($D135="Quarterly")+12*($D135="Yearly")))=0)*(EDATE($C135,((YEAR(Paychecks!$A$9)-YEAR($C135))*12+MONTH(Paychecks!$A$9)-MONTH($C135)))&lt;Paychecks!$A$9)),($C135&gt;=Paychecks!$A$9)*($C135&lt;=Paychecks!$B$9))))</f>
      </c>
    </row>
    <row r="136" spans="1:18" x14ac:dyDescent="0.25">
      <c r="A136" s="2"/>
      <c r="B136" s="11"/>
      <c r="C136" s="9"/>
      <c r="D136" s="2"/>
      <c r="E136" s="2"/>
      <c r="F136" s="2"/>
      <c r="G136" s="2">
        <f>IF(A136="","",IF(F136="Yes","Paid",IF(C136&lt;TODAY(),"Overdue",IF(C136-TODAY()&lt;=HeadsUp,"Due soon",IF(E136="Yes","Autopay","Upcoming")))))</f>
      </c>
      <c r="H136" s="2">
        <f>IF(OR(A136="",F136="Yes"),"",C136-TODAY())</f>
      </c>
      <c r="I136" s="9">
        <f>IF(OR(A136="",C136=""),"",IF(OR(C136&lt;Paychecks!$A$2,C136&gt;Paychecks!$B$9),"",INDEX(Paychecks!$A$2:$A$9,MATCH(C136,Paychecks!$A$2:$A$9,1))))</f>
      </c>
      <c r="J136" s="2"/>
      <c r="K136" s="14">
        <f>IF(OR($A136="",$C136=""),0,IF((7*($D136="Weekly")+14*($D136="Every 2 weeks"))&gt;0,MAX(0,-INT(($C136-(Paychecks!$B$2+1))/(7*($D136="Weekly")+14*($D136="Every 2 weeks")))-MAX(0,-INT(($C136-Paychecks!$A$2)/(7*($D136="Weekly")+14*($D136="Every 2 weeks"))))),IF((($D136="Monthly")+3*($D136="Quarterly")+12*($D136="Yearly"))&gt;0,IF(((YEAR((Paychecks!$B$2+1))-YEAR($C136))*12+MONTH((Paychecks!$B$2+1))-MONTH($C136))&lt;0,0,INT((((YEAR((Paychecks!$B$2+1))-YEAR($C136))*12+MONTH((Paychecks!$B$2+1))-MONTH($C136))-1)/(($D136="Monthly")+3*($D136="Quarterly")+12*($D136="Yearly")))+1+(MOD(((YEAR((Paychecks!$B$2+1))-YEAR($C136))*12+MONTH((Paychecks!$B$2+1))-MONTH($C136)),(($D136="Monthly")+3*($D136="Quarterly")+12*($D136="Yearly")))=0)*(EDATE($C136,((YEAR((Paychecks!$B$2+1))-YEAR($C136))*12+MONTH((Paychecks!$B$2+1))-MONTH($C136)))&lt;(Paychecks!$B$2+1)))-IF(((YEAR(Paychecks!$A$2)-YEAR($C136))*12+MONTH(Paychecks!$A$2)-MONTH($C136))&lt;0,0,INT((((YEAR(Paychecks!$A$2)-YEAR($C136))*12+MONTH(Paychecks!$A$2)-MONTH($C136))-1)/(($D136="Monthly")+3*($D136="Quarterly")+12*($D136="Yearly")))+1+(MOD(((YEAR(Paychecks!$A$2)-YEAR($C136))*12+MONTH(Paychecks!$A$2)-MONTH($C136)),(($D136="Monthly")+3*($D136="Quarterly")+12*($D136="Yearly")))=0)*(EDATE($C136,((YEAR(Paychecks!$A$2)-YEAR($C136))*12+MONTH(Paychecks!$A$2)-MONTH($C136)))&lt;Paychecks!$A$2)),($C136&gt;=Paychecks!$A$2)*($C136&lt;=Paychecks!$B$2))))</f>
      </c>
      <c r="L136" s="14">
        <f>IF(OR($A136="",$C136=""),0,IF((7*($D136="Weekly")+14*($D136="Every 2 weeks"))&gt;0,MAX(0,-INT(($C136-(Paychecks!$B$3+1))/(7*($D136="Weekly")+14*($D136="Every 2 weeks")))-MAX(0,-INT(($C136-Paychecks!$A$3)/(7*($D136="Weekly")+14*($D136="Every 2 weeks"))))),IF((($D136="Monthly")+3*($D136="Quarterly")+12*($D136="Yearly"))&gt;0,IF(((YEAR((Paychecks!$B$3+1))-YEAR($C136))*12+MONTH((Paychecks!$B$3+1))-MONTH($C136))&lt;0,0,INT((((YEAR((Paychecks!$B$3+1))-YEAR($C136))*12+MONTH((Paychecks!$B$3+1))-MONTH($C136))-1)/(($D136="Monthly")+3*($D136="Quarterly")+12*($D136="Yearly")))+1+(MOD(((YEAR((Paychecks!$B$3+1))-YEAR($C136))*12+MONTH((Paychecks!$B$3+1))-MONTH($C136)),(($D136="Monthly")+3*($D136="Quarterly")+12*($D136="Yearly")))=0)*(EDATE($C136,((YEAR((Paychecks!$B$3+1))-YEAR($C136))*12+MONTH((Paychecks!$B$3+1))-MONTH($C136)))&lt;(Paychecks!$B$3+1)))-IF(((YEAR(Paychecks!$A$3)-YEAR($C136))*12+MONTH(Paychecks!$A$3)-MONTH($C136))&lt;0,0,INT((((YEAR(Paychecks!$A$3)-YEAR($C136))*12+MONTH(Paychecks!$A$3)-MONTH($C136))-1)/(($D136="Monthly")+3*($D136="Quarterly")+12*($D136="Yearly")))+1+(MOD(((YEAR(Paychecks!$A$3)-YEAR($C136))*12+MONTH(Paychecks!$A$3)-MONTH($C136)),(($D136="Monthly")+3*($D136="Quarterly")+12*($D136="Yearly")))=0)*(EDATE($C136,((YEAR(Paychecks!$A$3)-YEAR($C136))*12+MONTH(Paychecks!$A$3)-MONTH($C136)))&lt;Paychecks!$A$3)),($C136&gt;=Paychecks!$A$3)*($C136&lt;=Paychecks!$B$3))))</f>
      </c>
      <c r="M136" s="14">
        <f>IF(OR($A136="",$C136=""),0,IF((7*($D136="Weekly")+14*($D136="Every 2 weeks"))&gt;0,MAX(0,-INT(($C136-(Paychecks!$B$4+1))/(7*($D136="Weekly")+14*($D136="Every 2 weeks")))-MAX(0,-INT(($C136-Paychecks!$A$4)/(7*($D136="Weekly")+14*($D136="Every 2 weeks"))))),IF((($D136="Monthly")+3*($D136="Quarterly")+12*($D136="Yearly"))&gt;0,IF(((YEAR((Paychecks!$B$4+1))-YEAR($C136))*12+MONTH((Paychecks!$B$4+1))-MONTH($C136))&lt;0,0,INT((((YEAR((Paychecks!$B$4+1))-YEAR($C136))*12+MONTH((Paychecks!$B$4+1))-MONTH($C136))-1)/(($D136="Monthly")+3*($D136="Quarterly")+12*($D136="Yearly")))+1+(MOD(((YEAR((Paychecks!$B$4+1))-YEAR($C136))*12+MONTH((Paychecks!$B$4+1))-MONTH($C136)),(($D136="Monthly")+3*($D136="Quarterly")+12*($D136="Yearly")))=0)*(EDATE($C136,((YEAR((Paychecks!$B$4+1))-YEAR($C136))*12+MONTH((Paychecks!$B$4+1))-MONTH($C136)))&lt;(Paychecks!$B$4+1)))-IF(((YEAR(Paychecks!$A$4)-YEAR($C136))*12+MONTH(Paychecks!$A$4)-MONTH($C136))&lt;0,0,INT((((YEAR(Paychecks!$A$4)-YEAR($C136))*12+MONTH(Paychecks!$A$4)-MONTH($C136))-1)/(($D136="Monthly")+3*($D136="Quarterly")+12*($D136="Yearly")))+1+(MOD(((YEAR(Paychecks!$A$4)-YEAR($C136))*12+MONTH(Paychecks!$A$4)-MONTH($C136)),(($D136="Monthly")+3*($D136="Quarterly")+12*($D136="Yearly")))=0)*(EDATE($C136,((YEAR(Paychecks!$A$4)-YEAR($C136))*12+MONTH(Paychecks!$A$4)-MONTH($C136)))&lt;Paychecks!$A$4)),($C136&gt;=Paychecks!$A$4)*($C136&lt;=Paychecks!$B$4))))</f>
      </c>
      <c r="N136" s="14">
        <f>IF(OR($A136="",$C136=""),0,IF((7*($D136="Weekly")+14*($D136="Every 2 weeks"))&gt;0,MAX(0,-INT(($C136-(Paychecks!$B$5+1))/(7*($D136="Weekly")+14*($D136="Every 2 weeks")))-MAX(0,-INT(($C136-Paychecks!$A$5)/(7*($D136="Weekly")+14*($D136="Every 2 weeks"))))),IF((($D136="Monthly")+3*($D136="Quarterly")+12*($D136="Yearly"))&gt;0,IF(((YEAR((Paychecks!$B$5+1))-YEAR($C136))*12+MONTH((Paychecks!$B$5+1))-MONTH($C136))&lt;0,0,INT((((YEAR((Paychecks!$B$5+1))-YEAR($C136))*12+MONTH((Paychecks!$B$5+1))-MONTH($C136))-1)/(($D136="Monthly")+3*($D136="Quarterly")+12*($D136="Yearly")))+1+(MOD(((YEAR((Paychecks!$B$5+1))-YEAR($C136))*12+MONTH((Paychecks!$B$5+1))-MONTH($C136)),(($D136="Monthly")+3*($D136="Quarterly")+12*($D136="Yearly")))=0)*(EDATE($C136,((YEAR((Paychecks!$B$5+1))-YEAR($C136))*12+MONTH((Paychecks!$B$5+1))-MONTH($C136)))&lt;(Paychecks!$B$5+1)))-IF(((YEAR(Paychecks!$A$5)-YEAR($C136))*12+MONTH(Paychecks!$A$5)-MONTH($C136))&lt;0,0,INT((((YEAR(Paychecks!$A$5)-YEAR($C136))*12+MONTH(Paychecks!$A$5)-MONTH($C136))-1)/(($D136="Monthly")+3*($D136="Quarterly")+12*($D136="Yearly")))+1+(MOD(((YEAR(Paychecks!$A$5)-YEAR($C136))*12+MONTH(Paychecks!$A$5)-MONTH($C136)),(($D136="Monthly")+3*($D136="Quarterly")+12*($D136="Yearly")))=0)*(EDATE($C136,((YEAR(Paychecks!$A$5)-YEAR($C136))*12+MONTH(Paychecks!$A$5)-MONTH($C136)))&lt;Paychecks!$A$5)),($C136&gt;=Paychecks!$A$5)*($C136&lt;=Paychecks!$B$5))))</f>
      </c>
      <c r="O136" s="14">
        <f>IF(OR($A136="",$C136=""),0,IF((7*($D136="Weekly")+14*($D136="Every 2 weeks"))&gt;0,MAX(0,-INT(($C136-(Paychecks!$B$6+1))/(7*($D136="Weekly")+14*($D136="Every 2 weeks")))-MAX(0,-INT(($C136-Paychecks!$A$6)/(7*($D136="Weekly")+14*($D136="Every 2 weeks"))))),IF((($D136="Monthly")+3*($D136="Quarterly")+12*($D136="Yearly"))&gt;0,IF(((YEAR((Paychecks!$B$6+1))-YEAR($C136))*12+MONTH((Paychecks!$B$6+1))-MONTH($C136))&lt;0,0,INT((((YEAR((Paychecks!$B$6+1))-YEAR($C136))*12+MONTH((Paychecks!$B$6+1))-MONTH($C136))-1)/(($D136="Monthly")+3*($D136="Quarterly")+12*($D136="Yearly")))+1+(MOD(((YEAR((Paychecks!$B$6+1))-YEAR($C136))*12+MONTH((Paychecks!$B$6+1))-MONTH($C136)),(($D136="Monthly")+3*($D136="Quarterly")+12*($D136="Yearly")))=0)*(EDATE($C136,((YEAR((Paychecks!$B$6+1))-YEAR($C136))*12+MONTH((Paychecks!$B$6+1))-MONTH($C136)))&lt;(Paychecks!$B$6+1)))-IF(((YEAR(Paychecks!$A$6)-YEAR($C136))*12+MONTH(Paychecks!$A$6)-MONTH($C136))&lt;0,0,INT((((YEAR(Paychecks!$A$6)-YEAR($C136))*12+MONTH(Paychecks!$A$6)-MONTH($C136))-1)/(($D136="Monthly")+3*($D136="Quarterly")+12*($D136="Yearly")))+1+(MOD(((YEAR(Paychecks!$A$6)-YEAR($C136))*12+MONTH(Paychecks!$A$6)-MONTH($C136)),(($D136="Monthly")+3*($D136="Quarterly")+12*($D136="Yearly")))=0)*(EDATE($C136,((YEAR(Paychecks!$A$6)-YEAR($C136))*12+MONTH(Paychecks!$A$6)-MONTH($C136)))&lt;Paychecks!$A$6)),($C136&gt;=Paychecks!$A$6)*($C136&lt;=Paychecks!$B$6))))</f>
      </c>
      <c r="P136" s="14">
        <f>IF(OR($A136="",$C136=""),0,IF((7*($D136="Weekly")+14*($D136="Every 2 weeks"))&gt;0,MAX(0,-INT(($C136-(Paychecks!$B$7+1))/(7*($D136="Weekly")+14*($D136="Every 2 weeks")))-MAX(0,-INT(($C136-Paychecks!$A$7)/(7*($D136="Weekly")+14*($D136="Every 2 weeks"))))),IF((($D136="Monthly")+3*($D136="Quarterly")+12*($D136="Yearly"))&gt;0,IF(((YEAR((Paychecks!$B$7+1))-YEAR($C136))*12+MONTH((Paychecks!$B$7+1))-MONTH($C136))&lt;0,0,INT((((YEAR((Paychecks!$B$7+1))-YEAR($C136))*12+MONTH((Paychecks!$B$7+1))-MONTH($C136))-1)/(($D136="Monthly")+3*($D136="Quarterly")+12*($D136="Yearly")))+1+(MOD(((YEAR((Paychecks!$B$7+1))-YEAR($C136))*12+MONTH((Paychecks!$B$7+1))-MONTH($C136)),(($D136="Monthly")+3*($D136="Quarterly")+12*($D136="Yearly")))=0)*(EDATE($C136,((YEAR((Paychecks!$B$7+1))-YEAR($C136))*12+MONTH((Paychecks!$B$7+1))-MONTH($C136)))&lt;(Paychecks!$B$7+1)))-IF(((YEAR(Paychecks!$A$7)-YEAR($C136))*12+MONTH(Paychecks!$A$7)-MONTH($C136))&lt;0,0,INT((((YEAR(Paychecks!$A$7)-YEAR($C136))*12+MONTH(Paychecks!$A$7)-MONTH($C136))-1)/(($D136="Monthly")+3*($D136="Quarterly")+12*($D136="Yearly")))+1+(MOD(((YEAR(Paychecks!$A$7)-YEAR($C136))*12+MONTH(Paychecks!$A$7)-MONTH($C136)),(($D136="Monthly")+3*($D136="Quarterly")+12*($D136="Yearly")))=0)*(EDATE($C136,((YEAR(Paychecks!$A$7)-YEAR($C136))*12+MONTH(Paychecks!$A$7)-MONTH($C136)))&lt;Paychecks!$A$7)),($C136&gt;=Paychecks!$A$7)*($C136&lt;=Paychecks!$B$7))))</f>
      </c>
      <c r="Q136" s="14">
        <f>IF(OR($A136="",$C136=""),0,IF((7*($D136="Weekly")+14*($D136="Every 2 weeks"))&gt;0,MAX(0,-INT(($C136-(Paychecks!$B$8+1))/(7*($D136="Weekly")+14*($D136="Every 2 weeks")))-MAX(0,-INT(($C136-Paychecks!$A$8)/(7*($D136="Weekly")+14*($D136="Every 2 weeks"))))),IF((($D136="Monthly")+3*($D136="Quarterly")+12*($D136="Yearly"))&gt;0,IF(((YEAR((Paychecks!$B$8+1))-YEAR($C136))*12+MONTH((Paychecks!$B$8+1))-MONTH($C136))&lt;0,0,INT((((YEAR((Paychecks!$B$8+1))-YEAR($C136))*12+MONTH((Paychecks!$B$8+1))-MONTH($C136))-1)/(($D136="Monthly")+3*($D136="Quarterly")+12*($D136="Yearly")))+1+(MOD(((YEAR((Paychecks!$B$8+1))-YEAR($C136))*12+MONTH((Paychecks!$B$8+1))-MONTH($C136)),(($D136="Monthly")+3*($D136="Quarterly")+12*($D136="Yearly")))=0)*(EDATE($C136,((YEAR((Paychecks!$B$8+1))-YEAR($C136))*12+MONTH((Paychecks!$B$8+1))-MONTH($C136)))&lt;(Paychecks!$B$8+1)))-IF(((YEAR(Paychecks!$A$8)-YEAR($C136))*12+MONTH(Paychecks!$A$8)-MONTH($C136))&lt;0,0,INT((((YEAR(Paychecks!$A$8)-YEAR($C136))*12+MONTH(Paychecks!$A$8)-MONTH($C136))-1)/(($D136="Monthly")+3*($D136="Quarterly")+12*($D136="Yearly")))+1+(MOD(((YEAR(Paychecks!$A$8)-YEAR($C136))*12+MONTH(Paychecks!$A$8)-MONTH($C136)),(($D136="Monthly")+3*($D136="Quarterly")+12*($D136="Yearly")))=0)*(EDATE($C136,((YEAR(Paychecks!$A$8)-YEAR($C136))*12+MONTH(Paychecks!$A$8)-MONTH($C136)))&lt;Paychecks!$A$8)),($C136&gt;=Paychecks!$A$8)*($C136&lt;=Paychecks!$B$8))))</f>
      </c>
      <c r="R136" s="14">
        <f>IF(OR($A136="",$C136=""),0,IF((7*($D136="Weekly")+14*($D136="Every 2 weeks"))&gt;0,MAX(0,-INT(($C136-(Paychecks!$B$9+1))/(7*($D136="Weekly")+14*($D136="Every 2 weeks")))-MAX(0,-INT(($C136-Paychecks!$A$9)/(7*($D136="Weekly")+14*($D136="Every 2 weeks"))))),IF((($D136="Monthly")+3*($D136="Quarterly")+12*($D136="Yearly"))&gt;0,IF(((YEAR((Paychecks!$B$9+1))-YEAR($C136))*12+MONTH((Paychecks!$B$9+1))-MONTH($C136))&lt;0,0,INT((((YEAR((Paychecks!$B$9+1))-YEAR($C136))*12+MONTH((Paychecks!$B$9+1))-MONTH($C136))-1)/(($D136="Monthly")+3*($D136="Quarterly")+12*($D136="Yearly")))+1+(MOD(((YEAR((Paychecks!$B$9+1))-YEAR($C136))*12+MONTH((Paychecks!$B$9+1))-MONTH($C136)),(($D136="Monthly")+3*($D136="Quarterly")+12*($D136="Yearly")))=0)*(EDATE($C136,((YEAR((Paychecks!$B$9+1))-YEAR($C136))*12+MONTH((Paychecks!$B$9+1))-MONTH($C136)))&lt;(Paychecks!$B$9+1)))-IF(((YEAR(Paychecks!$A$9)-YEAR($C136))*12+MONTH(Paychecks!$A$9)-MONTH($C136))&lt;0,0,INT((((YEAR(Paychecks!$A$9)-YEAR($C136))*12+MONTH(Paychecks!$A$9)-MONTH($C136))-1)/(($D136="Monthly")+3*($D136="Quarterly")+12*($D136="Yearly")))+1+(MOD(((YEAR(Paychecks!$A$9)-YEAR($C136))*12+MONTH(Paychecks!$A$9)-MONTH($C136)),(($D136="Monthly")+3*($D136="Quarterly")+12*($D136="Yearly")))=0)*(EDATE($C136,((YEAR(Paychecks!$A$9)-YEAR($C136))*12+MONTH(Paychecks!$A$9)-MONTH($C136)))&lt;Paychecks!$A$9)),($C136&gt;=Paychecks!$A$9)*($C136&lt;=Paychecks!$B$9))))</f>
      </c>
    </row>
    <row r="137" spans="1:18" x14ac:dyDescent="0.25">
      <c r="A137" s="2"/>
      <c r="B137" s="11"/>
      <c r="C137" s="9"/>
      <c r="D137" s="2"/>
      <c r="E137" s="2"/>
      <c r="F137" s="2"/>
      <c r="G137" s="2">
        <f>IF(A137="","",IF(F137="Yes","Paid",IF(C137&lt;TODAY(),"Overdue",IF(C137-TODAY()&lt;=HeadsUp,"Due soon",IF(E137="Yes","Autopay","Upcoming")))))</f>
      </c>
      <c r="H137" s="2">
        <f>IF(OR(A137="",F137="Yes"),"",C137-TODAY())</f>
      </c>
      <c r="I137" s="9">
        <f>IF(OR(A137="",C137=""),"",IF(OR(C137&lt;Paychecks!$A$2,C137&gt;Paychecks!$B$9),"",INDEX(Paychecks!$A$2:$A$9,MATCH(C137,Paychecks!$A$2:$A$9,1))))</f>
      </c>
      <c r="J137" s="2"/>
      <c r="K137" s="14">
        <f>IF(OR($A137="",$C137=""),0,IF((7*($D137="Weekly")+14*($D137="Every 2 weeks"))&gt;0,MAX(0,-INT(($C137-(Paychecks!$B$2+1))/(7*($D137="Weekly")+14*($D137="Every 2 weeks")))-MAX(0,-INT(($C137-Paychecks!$A$2)/(7*($D137="Weekly")+14*($D137="Every 2 weeks"))))),IF((($D137="Monthly")+3*($D137="Quarterly")+12*($D137="Yearly"))&gt;0,IF(((YEAR((Paychecks!$B$2+1))-YEAR($C137))*12+MONTH((Paychecks!$B$2+1))-MONTH($C137))&lt;0,0,INT((((YEAR((Paychecks!$B$2+1))-YEAR($C137))*12+MONTH((Paychecks!$B$2+1))-MONTH($C137))-1)/(($D137="Monthly")+3*($D137="Quarterly")+12*($D137="Yearly")))+1+(MOD(((YEAR((Paychecks!$B$2+1))-YEAR($C137))*12+MONTH((Paychecks!$B$2+1))-MONTH($C137)),(($D137="Monthly")+3*($D137="Quarterly")+12*($D137="Yearly")))=0)*(EDATE($C137,((YEAR((Paychecks!$B$2+1))-YEAR($C137))*12+MONTH((Paychecks!$B$2+1))-MONTH($C137)))&lt;(Paychecks!$B$2+1)))-IF(((YEAR(Paychecks!$A$2)-YEAR($C137))*12+MONTH(Paychecks!$A$2)-MONTH($C137))&lt;0,0,INT((((YEAR(Paychecks!$A$2)-YEAR($C137))*12+MONTH(Paychecks!$A$2)-MONTH($C137))-1)/(($D137="Monthly")+3*($D137="Quarterly")+12*($D137="Yearly")))+1+(MOD(((YEAR(Paychecks!$A$2)-YEAR($C137))*12+MONTH(Paychecks!$A$2)-MONTH($C137)),(($D137="Monthly")+3*($D137="Quarterly")+12*($D137="Yearly")))=0)*(EDATE($C137,((YEAR(Paychecks!$A$2)-YEAR($C137))*12+MONTH(Paychecks!$A$2)-MONTH($C137)))&lt;Paychecks!$A$2)),($C137&gt;=Paychecks!$A$2)*($C137&lt;=Paychecks!$B$2))))</f>
      </c>
      <c r="L137" s="14">
        <f>IF(OR($A137="",$C137=""),0,IF((7*($D137="Weekly")+14*($D137="Every 2 weeks"))&gt;0,MAX(0,-INT(($C137-(Paychecks!$B$3+1))/(7*($D137="Weekly")+14*($D137="Every 2 weeks")))-MAX(0,-INT(($C137-Paychecks!$A$3)/(7*($D137="Weekly")+14*($D137="Every 2 weeks"))))),IF((($D137="Monthly")+3*($D137="Quarterly")+12*($D137="Yearly"))&gt;0,IF(((YEAR((Paychecks!$B$3+1))-YEAR($C137))*12+MONTH((Paychecks!$B$3+1))-MONTH($C137))&lt;0,0,INT((((YEAR((Paychecks!$B$3+1))-YEAR($C137))*12+MONTH((Paychecks!$B$3+1))-MONTH($C137))-1)/(($D137="Monthly")+3*($D137="Quarterly")+12*($D137="Yearly")))+1+(MOD(((YEAR((Paychecks!$B$3+1))-YEAR($C137))*12+MONTH((Paychecks!$B$3+1))-MONTH($C137)),(($D137="Monthly")+3*($D137="Quarterly")+12*($D137="Yearly")))=0)*(EDATE($C137,((YEAR((Paychecks!$B$3+1))-YEAR($C137))*12+MONTH((Paychecks!$B$3+1))-MONTH($C137)))&lt;(Paychecks!$B$3+1)))-IF(((YEAR(Paychecks!$A$3)-YEAR($C137))*12+MONTH(Paychecks!$A$3)-MONTH($C137))&lt;0,0,INT((((YEAR(Paychecks!$A$3)-YEAR($C137))*12+MONTH(Paychecks!$A$3)-MONTH($C137))-1)/(($D137="Monthly")+3*($D137="Quarterly")+12*($D137="Yearly")))+1+(MOD(((YEAR(Paychecks!$A$3)-YEAR($C137))*12+MONTH(Paychecks!$A$3)-MONTH($C137)),(($D137="Monthly")+3*($D137="Quarterly")+12*($D137="Yearly")))=0)*(EDATE($C137,((YEAR(Paychecks!$A$3)-YEAR($C137))*12+MONTH(Paychecks!$A$3)-MONTH($C137)))&lt;Paychecks!$A$3)),($C137&gt;=Paychecks!$A$3)*($C137&lt;=Paychecks!$B$3))))</f>
      </c>
      <c r="M137" s="14">
        <f>IF(OR($A137="",$C137=""),0,IF((7*($D137="Weekly")+14*($D137="Every 2 weeks"))&gt;0,MAX(0,-INT(($C137-(Paychecks!$B$4+1))/(7*($D137="Weekly")+14*($D137="Every 2 weeks")))-MAX(0,-INT(($C137-Paychecks!$A$4)/(7*($D137="Weekly")+14*($D137="Every 2 weeks"))))),IF((($D137="Monthly")+3*($D137="Quarterly")+12*($D137="Yearly"))&gt;0,IF(((YEAR((Paychecks!$B$4+1))-YEAR($C137))*12+MONTH((Paychecks!$B$4+1))-MONTH($C137))&lt;0,0,INT((((YEAR((Paychecks!$B$4+1))-YEAR($C137))*12+MONTH((Paychecks!$B$4+1))-MONTH($C137))-1)/(($D137="Monthly")+3*($D137="Quarterly")+12*($D137="Yearly")))+1+(MOD(((YEAR((Paychecks!$B$4+1))-YEAR($C137))*12+MONTH((Paychecks!$B$4+1))-MONTH($C137)),(($D137="Monthly")+3*($D137="Quarterly")+12*($D137="Yearly")))=0)*(EDATE($C137,((YEAR((Paychecks!$B$4+1))-YEAR($C137))*12+MONTH((Paychecks!$B$4+1))-MONTH($C137)))&lt;(Paychecks!$B$4+1)))-IF(((YEAR(Paychecks!$A$4)-YEAR($C137))*12+MONTH(Paychecks!$A$4)-MONTH($C137))&lt;0,0,INT((((YEAR(Paychecks!$A$4)-YEAR($C137))*12+MONTH(Paychecks!$A$4)-MONTH($C137))-1)/(($D137="Monthly")+3*($D137="Quarterly")+12*($D137="Yearly")))+1+(MOD(((YEAR(Paychecks!$A$4)-YEAR($C137))*12+MONTH(Paychecks!$A$4)-MONTH($C137)),(($D137="Monthly")+3*($D137="Quarterly")+12*($D137="Yearly")))=0)*(EDATE($C137,((YEAR(Paychecks!$A$4)-YEAR($C137))*12+MONTH(Paychecks!$A$4)-MONTH($C137)))&lt;Paychecks!$A$4)),($C137&gt;=Paychecks!$A$4)*($C137&lt;=Paychecks!$B$4))))</f>
      </c>
      <c r="N137" s="14">
        <f>IF(OR($A137="",$C137=""),0,IF((7*($D137="Weekly")+14*($D137="Every 2 weeks"))&gt;0,MAX(0,-INT(($C137-(Paychecks!$B$5+1))/(7*($D137="Weekly")+14*($D137="Every 2 weeks")))-MAX(0,-INT(($C137-Paychecks!$A$5)/(7*($D137="Weekly")+14*($D137="Every 2 weeks"))))),IF((($D137="Monthly")+3*($D137="Quarterly")+12*($D137="Yearly"))&gt;0,IF(((YEAR((Paychecks!$B$5+1))-YEAR($C137))*12+MONTH((Paychecks!$B$5+1))-MONTH($C137))&lt;0,0,INT((((YEAR((Paychecks!$B$5+1))-YEAR($C137))*12+MONTH((Paychecks!$B$5+1))-MONTH($C137))-1)/(($D137="Monthly")+3*($D137="Quarterly")+12*($D137="Yearly")))+1+(MOD(((YEAR((Paychecks!$B$5+1))-YEAR($C137))*12+MONTH((Paychecks!$B$5+1))-MONTH($C137)),(($D137="Monthly")+3*($D137="Quarterly")+12*($D137="Yearly")))=0)*(EDATE($C137,((YEAR((Paychecks!$B$5+1))-YEAR($C137))*12+MONTH((Paychecks!$B$5+1))-MONTH($C137)))&lt;(Paychecks!$B$5+1)))-IF(((YEAR(Paychecks!$A$5)-YEAR($C137))*12+MONTH(Paychecks!$A$5)-MONTH($C137))&lt;0,0,INT((((YEAR(Paychecks!$A$5)-YEAR($C137))*12+MONTH(Paychecks!$A$5)-MONTH($C137))-1)/(($D137="Monthly")+3*($D137="Quarterly")+12*($D137="Yearly")))+1+(MOD(((YEAR(Paychecks!$A$5)-YEAR($C137))*12+MONTH(Paychecks!$A$5)-MONTH($C137)),(($D137="Monthly")+3*($D137="Quarterly")+12*($D137="Yearly")))=0)*(EDATE($C137,((YEAR(Paychecks!$A$5)-YEAR($C137))*12+MONTH(Paychecks!$A$5)-MONTH($C137)))&lt;Paychecks!$A$5)),($C137&gt;=Paychecks!$A$5)*($C137&lt;=Paychecks!$B$5))))</f>
      </c>
      <c r="O137" s="14">
        <f>IF(OR($A137="",$C137=""),0,IF((7*($D137="Weekly")+14*($D137="Every 2 weeks"))&gt;0,MAX(0,-INT(($C137-(Paychecks!$B$6+1))/(7*($D137="Weekly")+14*($D137="Every 2 weeks")))-MAX(0,-INT(($C137-Paychecks!$A$6)/(7*($D137="Weekly")+14*($D137="Every 2 weeks"))))),IF((($D137="Monthly")+3*($D137="Quarterly")+12*($D137="Yearly"))&gt;0,IF(((YEAR((Paychecks!$B$6+1))-YEAR($C137))*12+MONTH((Paychecks!$B$6+1))-MONTH($C137))&lt;0,0,INT((((YEAR((Paychecks!$B$6+1))-YEAR($C137))*12+MONTH((Paychecks!$B$6+1))-MONTH($C137))-1)/(($D137="Monthly")+3*($D137="Quarterly")+12*($D137="Yearly")))+1+(MOD(((YEAR((Paychecks!$B$6+1))-YEAR($C137))*12+MONTH((Paychecks!$B$6+1))-MONTH($C137)),(($D137="Monthly")+3*($D137="Quarterly")+12*($D137="Yearly")))=0)*(EDATE($C137,((YEAR((Paychecks!$B$6+1))-YEAR($C137))*12+MONTH((Paychecks!$B$6+1))-MONTH($C137)))&lt;(Paychecks!$B$6+1)))-IF(((YEAR(Paychecks!$A$6)-YEAR($C137))*12+MONTH(Paychecks!$A$6)-MONTH($C137))&lt;0,0,INT((((YEAR(Paychecks!$A$6)-YEAR($C137))*12+MONTH(Paychecks!$A$6)-MONTH($C137))-1)/(($D137="Monthly")+3*($D137="Quarterly")+12*($D137="Yearly")))+1+(MOD(((YEAR(Paychecks!$A$6)-YEAR($C137))*12+MONTH(Paychecks!$A$6)-MONTH($C137)),(($D137="Monthly")+3*($D137="Quarterly")+12*($D137="Yearly")))=0)*(EDATE($C137,((YEAR(Paychecks!$A$6)-YEAR($C137))*12+MONTH(Paychecks!$A$6)-MONTH($C137)))&lt;Paychecks!$A$6)),($C137&gt;=Paychecks!$A$6)*($C137&lt;=Paychecks!$B$6))))</f>
      </c>
      <c r="P137" s="14">
        <f>IF(OR($A137="",$C137=""),0,IF((7*($D137="Weekly")+14*($D137="Every 2 weeks"))&gt;0,MAX(0,-INT(($C137-(Paychecks!$B$7+1))/(7*($D137="Weekly")+14*($D137="Every 2 weeks")))-MAX(0,-INT(($C137-Paychecks!$A$7)/(7*($D137="Weekly")+14*($D137="Every 2 weeks"))))),IF((($D137="Monthly")+3*($D137="Quarterly")+12*($D137="Yearly"))&gt;0,IF(((YEAR((Paychecks!$B$7+1))-YEAR($C137))*12+MONTH((Paychecks!$B$7+1))-MONTH($C137))&lt;0,0,INT((((YEAR((Paychecks!$B$7+1))-YEAR($C137))*12+MONTH((Paychecks!$B$7+1))-MONTH($C137))-1)/(($D137="Monthly")+3*($D137="Quarterly")+12*($D137="Yearly")))+1+(MOD(((YEAR((Paychecks!$B$7+1))-YEAR($C137))*12+MONTH((Paychecks!$B$7+1))-MONTH($C137)),(($D137="Monthly")+3*($D137="Quarterly")+12*($D137="Yearly")))=0)*(EDATE($C137,((YEAR((Paychecks!$B$7+1))-YEAR($C137))*12+MONTH((Paychecks!$B$7+1))-MONTH($C137)))&lt;(Paychecks!$B$7+1)))-IF(((YEAR(Paychecks!$A$7)-YEAR($C137))*12+MONTH(Paychecks!$A$7)-MONTH($C137))&lt;0,0,INT((((YEAR(Paychecks!$A$7)-YEAR($C137))*12+MONTH(Paychecks!$A$7)-MONTH($C137))-1)/(($D137="Monthly")+3*($D137="Quarterly")+12*($D137="Yearly")))+1+(MOD(((YEAR(Paychecks!$A$7)-YEAR($C137))*12+MONTH(Paychecks!$A$7)-MONTH($C137)),(($D137="Monthly")+3*($D137="Quarterly")+12*($D137="Yearly")))=0)*(EDATE($C137,((YEAR(Paychecks!$A$7)-YEAR($C137))*12+MONTH(Paychecks!$A$7)-MONTH($C137)))&lt;Paychecks!$A$7)),($C137&gt;=Paychecks!$A$7)*($C137&lt;=Paychecks!$B$7))))</f>
      </c>
      <c r="Q137" s="14">
        <f>IF(OR($A137="",$C137=""),0,IF((7*($D137="Weekly")+14*($D137="Every 2 weeks"))&gt;0,MAX(0,-INT(($C137-(Paychecks!$B$8+1))/(7*($D137="Weekly")+14*($D137="Every 2 weeks")))-MAX(0,-INT(($C137-Paychecks!$A$8)/(7*($D137="Weekly")+14*($D137="Every 2 weeks"))))),IF((($D137="Monthly")+3*($D137="Quarterly")+12*($D137="Yearly"))&gt;0,IF(((YEAR((Paychecks!$B$8+1))-YEAR($C137))*12+MONTH((Paychecks!$B$8+1))-MONTH($C137))&lt;0,0,INT((((YEAR((Paychecks!$B$8+1))-YEAR($C137))*12+MONTH((Paychecks!$B$8+1))-MONTH($C137))-1)/(($D137="Monthly")+3*($D137="Quarterly")+12*($D137="Yearly")))+1+(MOD(((YEAR((Paychecks!$B$8+1))-YEAR($C137))*12+MONTH((Paychecks!$B$8+1))-MONTH($C137)),(($D137="Monthly")+3*($D137="Quarterly")+12*($D137="Yearly")))=0)*(EDATE($C137,((YEAR((Paychecks!$B$8+1))-YEAR($C137))*12+MONTH((Paychecks!$B$8+1))-MONTH($C137)))&lt;(Paychecks!$B$8+1)))-IF(((YEAR(Paychecks!$A$8)-YEAR($C137))*12+MONTH(Paychecks!$A$8)-MONTH($C137))&lt;0,0,INT((((YEAR(Paychecks!$A$8)-YEAR($C137))*12+MONTH(Paychecks!$A$8)-MONTH($C137))-1)/(($D137="Monthly")+3*($D137="Quarterly")+12*($D137="Yearly")))+1+(MOD(((YEAR(Paychecks!$A$8)-YEAR($C137))*12+MONTH(Paychecks!$A$8)-MONTH($C137)),(($D137="Monthly")+3*($D137="Quarterly")+12*($D137="Yearly")))=0)*(EDATE($C137,((YEAR(Paychecks!$A$8)-YEAR($C137))*12+MONTH(Paychecks!$A$8)-MONTH($C137)))&lt;Paychecks!$A$8)),($C137&gt;=Paychecks!$A$8)*($C137&lt;=Paychecks!$B$8))))</f>
      </c>
      <c r="R137" s="14">
        <f>IF(OR($A137="",$C137=""),0,IF((7*($D137="Weekly")+14*($D137="Every 2 weeks"))&gt;0,MAX(0,-INT(($C137-(Paychecks!$B$9+1))/(7*($D137="Weekly")+14*($D137="Every 2 weeks")))-MAX(0,-INT(($C137-Paychecks!$A$9)/(7*($D137="Weekly")+14*($D137="Every 2 weeks"))))),IF((($D137="Monthly")+3*($D137="Quarterly")+12*($D137="Yearly"))&gt;0,IF(((YEAR((Paychecks!$B$9+1))-YEAR($C137))*12+MONTH((Paychecks!$B$9+1))-MONTH($C137))&lt;0,0,INT((((YEAR((Paychecks!$B$9+1))-YEAR($C137))*12+MONTH((Paychecks!$B$9+1))-MONTH($C137))-1)/(($D137="Monthly")+3*($D137="Quarterly")+12*($D137="Yearly")))+1+(MOD(((YEAR((Paychecks!$B$9+1))-YEAR($C137))*12+MONTH((Paychecks!$B$9+1))-MONTH($C137)),(($D137="Monthly")+3*($D137="Quarterly")+12*($D137="Yearly")))=0)*(EDATE($C137,((YEAR((Paychecks!$B$9+1))-YEAR($C137))*12+MONTH((Paychecks!$B$9+1))-MONTH($C137)))&lt;(Paychecks!$B$9+1)))-IF(((YEAR(Paychecks!$A$9)-YEAR($C137))*12+MONTH(Paychecks!$A$9)-MONTH($C137))&lt;0,0,INT((((YEAR(Paychecks!$A$9)-YEAR($C137))*12+MONTH(Paychecks!$A$9)-MONTH($C137))-1)/(($D137="Monthly")+3*($D137="Quarterly")+12*($D137="Yearly")))+1+(MOD(((YEAR(Paychecks!$A$9)-YEAR($C137))*12+MONTH(Paychecks!$A$9)-MONTH($C137)),(($D137="Monthly")+3*($D137="Quarterly")+12*($D137="Yearly")))=0)*(EDATE($C137,((YEAR(Paychecks!$A$9)-YEAR($C137))*12+MONTH(Paychecks!$A$9)-MONTH($C137)))&lt;Paychecks!$A$9)),($C137&gt;=Paychecks!$A$9)*($C137&lt;=Paychecks!$B$9))))</f>
      </c>
    </row>
    <row r="138" spans="1:18" x14ac:dyDescent="0.25">
      <c r="A138" s="2"/>
      <c r="B138" s="11"/>
      <c r="C138" s="9"/>
      <c r="D138" s="2"/>
      <c r="E138" s="2"/>
      <c r="F138" s="2"/>
      <c r="G138" s="2">
        <f>IF(A138="","",IF(F138="Yes","Paid",IF(C138&lt;TODAY(),"Overdue",IF(C138-TODAY()&lt;=HeadsUp,"Due soon",IF(E138="Yes","Autopay","Upcoming")))))</f>
      </c>
      <c r="H138" s="2">
        <f>IF(OR(A138="",F138="Yes"),"",C138-TODAY())</f>
      </c>
      <c r="I138" s="9">
        <f>IF(OR(A138="",C138=""),"",IF(OR(C138&lt;Paychecks!$A$2,C138&gt;Paychecks!$B$9),"",INDEX(Paychecks!$A$2:$A$9,MATCH(C138,Paychecks!$A$2:$A$9,1))))</f>
      </c>
      <c r="J138" s="2"/>
      <c r="K138" s="14">
        <f>IF(OR($A138="",$C138=""),0,IF((7*($D138="Weekly")+14*($D138="Every 2 weeks"))&gt;0,MAX(0,-INT(($C138-(Paychecks!$B$2+1))/(7*($D138="Weekly")+14*($D138="Every 2 weeks")))-MAX(0,-INT(($C138-Paychecks!$A$2)/(7*($D138="Weekly")+14*($D138="Every 2 weeks"))))),IF((($D138="Monthly")+3*($D138="Quarterly")+12*($D138="Yearly"))&gt;0,IF(((YEAR((Paychecks!$B$2+1))-YEAR($C138))*12+MONTH((Paychecks!$B$2+1))-MONTH($C138))&lt;0,0,INT((((YEAR((Paychecks!$B$2+1))-YEAR($C138))*12+MONTH((Paychecks!$B$2+1))-MONTH($C138))-1)/(($D138="Monthly")+3*($D138="Quarterly")+12*($D138="Yearly")))+1+(MOD(((YEAR((Paychecks!$B$2+1))-YEAR($C138))*12+MONTH((Paychecks!$B$2+1))-MONTH($C138)),(($D138="Monthly")+3*($D138="Quarterly")+12*($D138="Yearly")))=0)*(EDATE($C138,((YEAR((Paychecks!$B$2+1))-YEAR($C138))*12+MONTH((Paychecks!$B$2+1))-MONTH($C138)))&lt;(Paychecks!$B$2+1)))-IF(((YEAR(Paychecks!$A$2)-YEAR($C138))*12+MONTH(Paychecks!$A$2)-MONTH($C138))&lt;0,0,INT((((YEAR(Paychecks!$A$2)-YEAR($C138))*12+MONTH(Paychecks!$A$2)-MONTH($C138))-1)/(($D138="Monthly")+3*($D138="Quarterly")+12*($D138="Yearly")))+1+(MOD(((YEAR(Paychecks!$A$2)-YEAR($C138))*12+MONTH(Paychecks!$A$2)-MONTH($C138)),(($D138="Monthly")+3*($D138="Quarterly")+12*($D138="Yearly")))=0)*(EDATE($C138,((YEAR(Paychecks!$A$2)-YEAR($C138))*12+MONTH(Paychecks!$A$2)-MONTH($C138)))&lt;Paychecks!$A$2)),($C138&gt;=Paychecks!$A$2)*($C138&lt;=Paychecks!$B$2))))</f>
      </c>
      <c r="L138" s="14">
        <f>IF(OR($A138="",$C138=""),0,IF((7*($D138="Weekly")+14*($D138="Every 2 weeks"))&gt;0,MAX(0,-INT(($C138-(Paychecks!$B$3+1))/(7*($D138="Weekly")+14*($D138="Every 2 weeks")))-MAX(0,-INT(($C138-Paychecks!$A$3)/(7*($D138="Weekly")+14*($D138="Every 2 weeks"))))),IF((($D138="Monthly")+3*($D138="Quarterly")+12*($D138="Yearly"))&gt;0,IF(((YEAR((Paychecks!$B$3+1))-YEAR($C138))*12+MONTH((Paychecks!$B$3+1))-MONTH($C138))&lt;0,0,INT((((YEAR((Paychecks!$B$3+1))-YEAR($C138))*12+MONTH((Paychecks!$B$3+1))-MONTH($C138))-1)/(($D138="Monthly")+3*($D138="Quarterly")+12*($D138="Yearly")))+1+(MOD(((YEAR((Paychecks!$B$3+1))-YEAR($C138))*12+MONTH((Paychecks!$B$3+1))-MONTH($C138)),(($D138="Monthly")+3*($D138="Quarterly")+12*($D138="Yearly")))=0)*(EDATE($C138,((YEAR((Paychecks!$B$3+1))-YEAR($C138))*12+MONTH((Paychecks!$B$3+1))-MONTH($C138)))&lt;(Paychecks!$B$3+1)))-IF(((YEAR(Paychecks!$A$3)-YEAR($C138))*12+MONTH(Paychecks!$A$3)-MONTH($C138))&lt;0,0,INT((((YEAR(Paychecks!$A$3)-YEAR($C138))*12+MONTH(Paychecks!$A$3)-MONTH($C138))-1)/(($D138="Monthly")+3*($D138="Quarterly")+12*($D138="Yearly")))+1+(MOD(((YEAR(Paychecks!$A$3)-YEAR($C138))*12+MONTH(Paychecks!$A$3)-MONTH($C138)),(($D138="Monthly")+3*($D138="Quarterly")+12*($D138="Yearly")))=0)*(EDATE($C138,((YEAR(Paychecks!$A$3)-YEAR($C138))*12+MONTH(Paychecks!$A$3)-MONTH($C138)))&lt;Paychecks!$A$3)),($C138&gt;=Paychecks!$A$3)*($C138&lt;=Paychecks!$B$3))))</f>
      </c>
      <c r="M138" s="14">
        <f>IF(OR($A138="",$C138=""),0,IF((7*($D138="Weekly")+14*($D138="Every 2 weeks"))&gt;0,MAX(0,-INT(($C138-(Paychecks!$B$4+1))/(7*($D138="Weekly")+14*($D138="Every 2 weeks")))-MAX(0,-INT(($C138-Paychecks!$A$4)/(7*($D138="Weekly")+14*($D138="Every 2 weeks"))))),IF((($D138="Monthly")+3*($D138="Quarterly")+12*($D138="Yearly"))&gt;0,IF(((YEAR((Paychecks!$B$4+1))-YEAR($C138))*12+MONTH((Paychecks!$B$4+1))-MONTH($C138))&lt;0,0,INT((((YEAR((Paychecks!$B$4+1))-YEAR($C138))*12+MONTH((Paychecks!$B$4+1))-MONTH($C138))-1)/(($D138="Monthly")+3*($D138="Quarterly")+12*($D138="Yearly")))+1+(MOD(((YEAR((Paychecks!$B$4+1))-YEAR($C138))*12+MONTH((Paychecks!$B$4+1))-MONTH($C138)),(($D138="Monthly")+3*($D138="Quarterly")+12*($D138="Yearly")))=0)*(EDATE($C138,((YEAR((Paychecks!$B$4+1))-YEAR($C138))*12+MONTH((Paychecks!$B$4+1))-MONTH($C138)))&lt;(Paychecks!$B$4+1)))-IF(((YEAR(Paychecks!$A$4)-YEAR($C138))*12+MONTH(Paychecks!$A$4)-MONTH($C138))&lt;0,0,INT((((YEAR(Paychecks!$A$4)-YEAR($C138))*12+MONTH(Paychecks!$A$4)-MONTH($C138))-1)/(($D138="Monthly")+3*($D138="Quarterly")+12*($D138="Yearly")))+1+(MOD(((YEAR(Paychecks!$A$4)-YEAR($C138))*12+MONTH(Paychecks!$A$4)-MONTH($C138)),(($D138="Monthly")+3*($D138="Quarterly")+12*($D138="Yearly")))=0)*(EDATE($C138,((YEAR(Paychecks!$A$4)-YEAR($C138))*12+MONTH(Paychecks!$A$4)-MONTH($C138)))&lt;Paychecks!$A$4)),($C138&gt;=Paychecks!$A$4)*($C138&lt;=Paychecks!$B$4))))</f>
      </c>
      <c r="N138" s="14">
        <f>IF(OR($A138="",$C138=""),0,IF((7*($D138="Weekly")+14*($D138="Every 2 weeks"))&gt;0,MAX(0,-INT(($C138-(Paychecks!$B$5+1))/(7*($D138="Weekly")+14*($D138="Every 2 weeks")))-MAX(0,-INT(($C138-Paychecks!$A$5)/(7*($D138="Weekly")+14*($D138="Every 2 weeks"))))),IF((($D138="Monthly")+3*($D138="Quarterly")+12*($D138="Yearly"))&gt;0,IF(((YEAR((Paychecks!$B$5+1))-YEAR($C138))*12+MONTH((Paychecks!$B$5+1))-MONTH($C138))&lt;0,0,INT((((YEAR((Paychecks!$B$5+1))-YEAR($C138))*12+MONTH((Paychecks!$B$5+1))-MONTH($C138))-1)/(($D138="Monthly")+3*($D138="Quarterly")+12*($D138="Yearly")))+1+(MOD(((YEAR((Paychecks!$B$5+1))-YEAR($C138))*12+MONTH((Paychecks!$B$5+1))-MONTH($C138)),(($D138="Monthly")+3*($D138="Quarterly")+12*($D138="Yearly")))=0)*(EDATE($C138,((YEAR((Paychecks!$B$5+1))-YEAR($C138))*12+MONTH((Paychecks!$B$5+1))-MONTH($C138)))&lt;(Paychecks!$B$5+1)))-IF(((YEAR(Paychecks!$A$5)-YEAR($C138))*12+MONTH(Paychecks!$A$5)-MONTH($C138))&lt;0,0,INT((((YEAR(Paychecks!$A$5)-YEAR($C138))*12+MONTH(Paychecks!$A$5)-MONTH($C138))-1)/(($D138="Monthly")+3*($D138="Quarterly")+12*($D138="Yearly")))+1+(MOD(((YEAR(Paychecks!$A$5)-YEAR($C138))*12+MONTH(Paychecks!$A$5)-MONTH($C138)),(($D138="Monthly")+3*($D138="Quarterly")+12*($D138="Yearly")))=0)*(EDATE($C138,((YEAR(Paychecks!$A$5)-YEAR($C138))*12+MONTH(Paychecks!$A$5)-MONTH($C138)))&lt;Paychecks!$A$5)),($C138&gt;=Paychecks!$A$5)*($C138&lt;=Paychecks!$B$5))))</f>
      </c>
      <c r="O138" s="14">
        <f>IF(OR($A138="",$C138=""),0,IF((7*($D138="Weekly")+14*($D138="Every 2 weeks"))&gt;0,MAX(0,-INT(($C138-(Paychecks!$B$6+1))/(7*($D138="Weekly")+14*($D138="Every 2 weeks")))-MAX(0,-INT(($C138-Paychecks!$A$6)/(7*($D138="Weekly")+14*($D138="Every 2 weeks"))))),IF((($D138="Monthly")+3*($D138="Quarterly")+12*($D138="Yearly"))&gt;0,IF(((YEAR((Paychecks!$B$6+1))-YEAR($C138))*12+MONTH((Paychecks!$B$6+1))-MONTH($C138))&lt;0,0,INT((((YEAR((Paychecks!$B$6+1))-YEAR($C138))*12+MONTH((Paychecks!$B$6+1))-MONTH($C138))-1)/(($D138="Monthly")+3*($D138="Quarterly")+12*($D138="Yearly")))+1+(MOD(((YEAR((Paychecks!$B$6+1))-YEAR($C138))*12+MONTH((Paychecks!$B$6+1))-MONTH($C138)),(($D138="Monthly")+3*($D138="Quarterly")+12*($D138="Yearly")))=0)*(EDATE($C138,((YEAR((Paychecks!$B$6+1))-YEAR($C138))*12+MONTH((Paychecks!$B$6+1))-MONTH($C138)))&lt;(Paychecks!$B$6+1)))-IF(((YEAR(Paychecks!$A$6)-YEAR($C138))*12+MONTH(Paychecks!$A$6)-MONTH($C138))&lt;0,0,INT((((YEAR(Paychecks!$A$6)-YEAR($C138))*12+MONTH(Paychecks!$A$6)-MONTH($C138))-1)/(($D138="Monthly")+3*($D138="Quarterly")+12*($D138="Yearly")))+1+(MOD(((YEAR(Paychecks!$A$6)-YEAR($C138))*12+MONTH(Paychecks!$A$6)-MONTH($C138)),(($D138="Monthly")+3*($D138="Quarterly")+12*($D138="Yearly")))=0)*(EDATE($C138,((YEAR(Paychecks!$A$6)-YEAR($C138))*12+MONTH(Paychecks!$A$6)-MONTH($C138)))&lt;Paychecks!$A$6)),($C138&gt;=Paychecks!$A$6)*($C138&lt;=Paychecks!$B$6))))</f>
      </c>
      <c r="P138" s="14">
        <f>IF(OR($A138="",$C138=""),0,IF((7*($D138="Weekly")+14*($D138="Every 2 weeks"))&gt;0,MAX(0,-INT(($C138-(Paychecks!$B$7+1))/(7*($D138="Weekly")+14*($D138="Every 2 weeks")))-MAX(0,-INT(($C138-Paychecks!$A$7)/(7*($D138="Weekly")+14*($D138="Every 2 weeks"))))),IF((($D138="Monthly")+3*($D138="Quarterly")+12*($D138="Yearly"))&gt;0,IF(((YEAR((Paychecks!$B$7+1))-YEAR($C138))*12+MONTH((Paychecks!$B$7+1))-MONTH($C138))&lt;0,0,INT((((YEAR((Paychecks!$B$7+1))-YEAR($C138))*12+MONTH((Paychecks!$B$7+1))-MONTH($C138))-1)/(($D138="Monthly")+3*($D138="Quarterly")+12*($D138="Yearly")))+1+(MOD(((YEAR((Paychecks!$B$7+1))-YEAR($C138))*12+MONTH((Paychecks!$B$7+1))-MONTH($C138)),(($D138="Monthly")+3*($D138="Quarterly")+12*($D138="Yearly")))=0)*(EDATE($C138,((YEAR((Paychecks!$B$7+1))-YEAR($C138))*12+MONTH((Paychecks!$B$7+1))-MONTH($C138)))&lt;(Paychecks!$B$7+1)))-IF(((YEAR(Paychecks!$A$7)-YEAR($C138))*12+MONTH(Paychecks!$A$7)-MONTH($C138))&lt;0,0,INT((((YEAR(Paychecks!$A$7)-YEAR($C138))*12+MONTH(Paychecks!$A$7)-MONTH($C138))-1)/(($D138="Monthly")+3*($D138="Quarterly")+12*($D138="Yearly")))+1+(MOD(((YEAR(Paychecks!$A$7)-YEAR($C138))*12+MONTH(Paychecks!$A$7)-MONTH($C138)),(($D138="Monthly")+3*($D138="Quarterly")+12*($D138="Yearly")))=0)*(EDATE($C138,((YEAR(Paychecks!$A$7)-YEAR($C138))*12+MONTH(Paychecks!$A$7)-MONTH($C138)))&lt;Paychecks!$A$7)),($C138&gt;=Paychecks!$A$7)*($C138&lt;=Paychecks!$B$7))))</f>
      </c>
      <c r="Q138" s="14">
        <f>IF(OR($A138="",$C138=""),0,IF((7*($D138="Weekly")+14*($D138="Every 2 weeks"))&gt;0,MAX(0,-INT(($C138-(Paychecks!$B$8+1))/(7*($D138="Weekly")+14*($D138="Every 2 weeks")))-MAX(0,-INT(($C138-Paychecks!$A$8)/(7*($D138="Weekly")+14*($D138="Every 2 weeks"))))),IF((($D138="Monthly")+3*($D138="Quarterly")+12*($D138="Yearly"))&gt;0,IF(((YEAR((Paychecks!$B$8+1))-YEAR($C138))*12+MONTH((Paychecks!$B$8+1))-MONTH($C138))&lt;0,0,INT((((YEAR((Paychecks!$B$8+1))-YEAR($C138))*12+MONTH((Paychecks!$B$8+1))-MONTH($C138))-1)/(($D138="Monthly")+3*($D138="Quarterly")+12*($D138="Yearly")))+1+(MOD(((YEAR((Paychecks!$B$8+1))-YEAR($C138))*12+MONTH((Paychecks!$B$8+1))-MONTH($C138)),(($D138="Monthly")+3*($D138="Quarterly")+12*($D138="Yearly")))=0)*(EDATE($C138,((YEAR((Paychecks!$B$8+1))-YEAR($C138))*12+MONTH((Paychecks!$B$8+1))-MONTH($C138)))&lt;(Paychecks!$B$8+1)))-IF(((YEAR(Paychecks!$A$8)-YEAR($C138))*12+MONTH(Paychecks!$A$8)-MONTH($C138))&lt;0,0,INT((((YEAR(Paychecks!$A$8)-YEAR($C138))*12+MONTH(Paychecks!$A$8)-MONTH($C138))-1)/(($D138="Monthly")+3*($D138="Quarterly")+12*($D138="Yearly")))+1+(MOD(((YEAR(Paychecks!$A$8)-YEAR($C138))*12+MONTH(Paychecks!$A$8)-MONTH($C138)),(($D138="Monthly")+3*($D138="Quarterly")+12*($D138="Yearly")))=0)*(EDATE($C138,((YEAR(Paychecks!$A$8)-YEAR($C138))*12+MONTH(Paychecks!$A$8)-MONTH($C138)))&lt;Paychecks!$A$8)),($C138&gt;=Paychecks!$A$8)*($C138&lt;=Paychecks!$B$8))))</f>
      </c>
      <c r="R138" s="14">
        <f>IF(OR($A138="",$C138=""),0,IF((7*($D138="Weekly")+14*($D138="Every 2 weeks"))&gt;0,MAX(0,-INT(($C138-(Paychecks!$B$9+1))/(7*($D138="Weekly")+14*($D138="Every 2 weeks")))-MAX(0,-INT(($C138-Paychecks!$A$9)/(7*($D138="Weekly")+14*($D138="Every 2 weeks"))))),IF((($D138="Monthly")+3*($D138="Quarterly")+12*($D138="Yearly"))&gt;0,IF(((YEAR((Paychecks!$B$9+1))-YEAR($C138))*12+MONTH((Paychecks!$B$9+1))-MONTH($C138))&lt;0,0,INT((((YEAR((Paychecks!$B$9+1))-YEAR($C138))*12+MONTH((Paychecks!$B$9+1))-MONTH($C138))-1)/(($D138="Monthly")+3*($D138="Quarterly")+12*($D138="Yearly")))+1+(MOD(((YEAR((Paychecks!$B$9+1))-YEAR($C138))*12+MONTH((Paychecks!$B$9+1))-MONTH($C138)),(($D138="Monthly")+3*($D138="Quarterly")+12*($D138="Yearly")))=0)*(EDATE($C138,((YEAR((Paychecks!$B$9+1))-YEAR($C138))*12+MONTH((Paychecks!$B$9+1))-MONTH($C138)))&lt;(Paychecks!$B$9+1)))-IF(((YEAR(Paychecks!$A$9)-YEAR($C138))*12+MONTH(Paychecks!$A$9)-MONTH($C138))&lt;0,0,INT((((YEAR(Paychecks!$A$9)-YEAR($C138))*12+MONTH(Paychecks!$A$9)-MONTH($C138))-1)/(($D138="Monthly")+3*($D138="Quarterly")+12*($D138="Yearly")))+1+(MOD(((YEAR(Paychecks!$A$9)-YEAR($C138))*12+MONTH(Paychecks!$A$9)-MONTH($C138)),(($D138="Monthly")+3*($D138="Quarterly")+12*($D138="Yearly")))=0)*(EDATE($C138,((YEAR(Paychecks!$A$9)-YEAR($C138))*12+MONTH(Paychecks!$A$9)-MONTH($C138)))&lt;Paychecks!$A$9)),($C138&gt;=Paychecks!$A$9)*($C138&lt;=Paychecks!$B$9))))</f>
      </c>
    </row>
    <row r="139" spans="1:18" x14ac:dyDescent="0.25">
      <c r="A139" s="2"/>
      <c r="B139" s="11"/>
      <c r="C139" s="9"/>
      <c r="D139" s="2"/>
      <c r="E139" s="2"/>
      <c r="F139" s="2"/>
      <c r="G139" s="2">
        <f>IF(A139="","",IF(F139="Yes","Paid",IF(C139&lt;TODAY(),"Overdue",IF(C139-TODAY()&lt;=HeadsUp,"Due soon",IF(E139="Yes","Autopay","Upcoming")))))</f>
      </c>
      <c r="H139" s="2">
        <f>IF(OR(A139="",F139="Yes"),"",C139-TODAY())</f>
      </c>
      <c r="I139" s="9">
        <f>IF(OR(A139="",C139=""),"",IF(OR(C139&lt;Paychecks!$A$2,C139&gt;Paychecks!$B$9),"",INDEX(Paychecks!$A$2:$A$9,MATCH(C139,Paychecks!$A$2:$A$9,1))))</f>
      </c>
      <c r="J139" s="2"/>
      <c r="K139" s="14">
        <f>IF(OR($A139="",$C139=""),0,IF((7*($D139="Weekly")+14*($D139="Every 2 weeks"))&gt;0,MAX(0,-INT(($C139-(Paychecks!$B$2+1))/(7*($D139="Weekly")+14*($D139="Every 2 weeks")))-MAX(0,-INT(($C139-Paychecks!$A$2)/(7*($D139="Weekly")+14*($D139="Every 2 weeks"))))),IF((($D139="Monthly")+3*($D139="Quarterly")+12*($D139="Yearly"))&gt;0,IF(((YEAR((Paychecks!$B$2+1))-YEAR($C139))*12+MONTH((Paychecks!$B$2+1))-MONTH($C139))&lt;0,0,INT((((YEAR((Paychecks!$B$2+1))-YEAR($C139))*12+MONTH((Paychecks!$B$2+1))-MONTH($C139))-1)/(($D139="Monthly")+3*($D139="Quarterly")+12*($D139="Yearly")))+1+(MOD(((YEAR((Paychecks!$B$2+1))-YEAR($C139))*12+MONTH((Paychecks!$B$2+1))-MONTH($C139)),(($D139="Monthly")+3*($D139="Quarterly")+12*($D139="Yearly")))=0)*(EDATE($C139,((YEAR((Paychecks!$B$2+1))-YEAR($C139))*12+MONTH((Paychecks!$B$2+1))-MONTH($C139)))&lt;(Paychecks!$B$2+1)))-IF(((YEAR(Paychecks!$A$2)-YEAR($C139))*12+MONTH(Paychecks!$A$2)-MONTH($C139))&lt;0,0,INT((((YEAR(Paychecks!$A$2)-YEAR($C139))*12+MONTH(Paychecks!$A$2)-MONTH($C139))-1)/(($D139="Monthly")+3*($D139="Quarterly")+12*($D139="Yearly")))+1+(MOD(((YEAR(Paychecks!$A$2)-YEAR($C139))*12+MONTH(Paychecks!$A$2)-MONTH($C139)),(($D139="Monthly")+3*($D139="Quarterly")+12*($D139="Yearly")))=0)*(EDATE($C139,((YEAR(Paychecks!$A$2)-YEAR($C139))*12+MONTH(Paychecks!$A$2)-MONTH($C139)))&lt;Paychecks!$A$2)),($C139&gt;=Paychecks!$A$2)*($C139&lt;=Paychecks!$B$2))))</f>
      </c>
      <c r="L139" s="14">
        <f>IF(OR($A139="",$C139=""),0,IF((7*($D139="Weekly")+14*($D139="Every 2 weeks"))&gt;0,MAX(0,-INT(($C139-(Paychecks!$B$3+1))/(7*($D139="Weekly")+14*($D139="Every 2 weeks")))-MAX(0,-INT(($C139-Paychecks!$A$3)/(7*($D139="Weekly")+14*($D139="Every 2 weeks"))))),IF((($D139="Monthly")+3*($D139="Quarterly")+12*($D139="Yearly"))&gt;0,IF(((YEAR((Paychecks!$B$3+1))-YEAR($C139))*12+MONTH((Paychecks!$B$3+1))-MONTH($C139))&lt;0,0,INT((((YEAR((Paychecks!$B$3+1))-YEAR($C139))*12+MONTH((Paychecks!$B$3+1))-MONTH($C139))-1)/(($D139="Monthly")+3*($D139="Quarterly")+12*($D139="Yearly")))+1+(MOD(((YEAR((Paychecks!$B$3+1))-YEAR($C139))*12+MONTH((Paychecks!$B$3+1))-MONTH($C139)),(($D139="Monthly")+3*($D139="Quarterly")+12*($D139="Yearly")))=0)*(EDATE($C139,((YEAR((Paychecks!$B$3+1))-YEAR($C139))*12+MONTH((Paychecks!$B$3+1))-MONTH($C139)))&lt;(Paychecks!$B$3+1)))-IF(((YEAR(Paychecks!$A$3)-YEAR($C139))*12+MONTH(Paychecks!$A$3)-MONTH($C139))&lt;0,0,INT((((YEAR(Paychecks!$A$3)-YEAR($C139))*12+MONTH(Paychecks!$A$3)-MONTH($C139))-1)/(($D139="Monthly")+3*($D139="Quarterly")+12*($D139="Yearly")))+1+(MOD(((YEAR(Paychecks!$A$3)-YEAR($C139))*12+MONTH(Paychecks!$A$3)-MONTH($C139)),(($D139="Monthly")+3*($D139="Quarterly")+12*($D139="Yearly")))=0)*(EDATE($C139,((YEAR(Paychecks!$A$3)-YEAR($C139))*12+MONTH(Paychecks!$A$3)-MONTH($C139)))&lt;Paychecks!$A$3)),($C139&gt;=Paychecks!$A$3)*($C139&lt;=Paychecks!$B$3))))</f>
      </c>
      <c r="M139" s="14">
        <f>IF(OR($A139="",$C139=""),0,IF((7*($D139="Weekly")+14*($D139="Every 2 weeks"))&gt;0,MAX(0,-INT(($C139-(Paychecks!$B$4+1))/(7*($D139="Weekly")+14*($D139="Every 2 weeks")))-MAX(0,-INT(($C139-Paychecks!$A$4)/(7*($D139="Weekly")+14*($D139="Every 2 weeks"))))),IF((($D139="Monthly")+3*($D139="Quarterly")+12*($D139="Yearly"))&gt;0,IF(((YEAR((Paychecks!$B$4+1))-YEAR($C139))*12+MONTH((Paychecks!$B$4+1))-MONTH($C139))&lt;0,0,INT((((YEAR((Paychecks!$B$4+1))-YEAR($C139))*12+MONTH((Paychecks!$B$4+1))-MONTH($C139))-1)/(($D139="Monthly")+3*($D139="Quarterly")+12*($D139="Yearly")))+1+(MOD(((YEAR((Paychecks!$B$4+1))-YEAR($C139))*12+MONTH((Paychecks!$B$4+1))-MONTH($C139)),(($D139="Monthly")+3*($D139="Quarterly")+12*($D139="Yearly")))=0)*(EDATE($C139,((YEAR((Paychecks!$B$4+1))-YEAR($C139))*12+MONTH((Paychecks!$B$4+1))-MONTH($C139)))&lt;(Paychecks!$B$4+1)))-IF(((YEAR(Paychecks!$A$4)-YEAR($C139))*12+MONTH(Paychecks!$A$4)-MONTH($C139))&lt;0,0,INT((((YEAR(Paychecks!$A$4)-YEAR($C139))*12+MONTH(Paychecks!$A$4)-MONTH($C139))-1)/(($D139="Monthly")+3*($D139="Quarterly")+12*($D139="Yearly")))+1+(MOD(((YEAR(Paychecks!$A$4)-YEAR($C139))*12+MONTH(Paychecks!$A$4)-MONTH($C139)),(($D139="Monthly")+3*($D139="Quarterly")+12*($D139="Yearly")))=0)*(EDATE($C139,((YEAR(Paychecks!$A$4)-YEAR($C139))*12+MONTH(Paychecks!$A$4)-MONTH($C139)))&lt;Paychecks!$A$4)),($C139&gt;=Paychecks!$A$4)*($C139&lt;=Paychecks!$B$4))))</f>
      </c>
      <c r="N139" s="14">
        <f>IF(OR($A139="",$C139=""),0,IF((7*($D139="Weekly")+14*($D139="Every 2 weeks"))&gt;0,MAX(0,-INT(($C139-(Paychecks!$B$5+1))/(7*($D139="Weekly")+14*($D139="Every 2 weeks")))-MAX(0,-INT(($C139-Paychecks!$A$5)/(7*($D139="Weekly")+14*($D139="Every 2 weeks"))))),IF((($D139="Monthly")+3*($D139="Quarterly")+12*($D139="Yearly"))&gt;0,IF(((YEAR((Paychecks!$B$5+1))-YEAR($C139))*12+MONTH((Paychecks!$B$5+1))-MONTH($C139))&lt;0,0,INT((((YEAR((Paychecks!$B$5+1))-YEAR($C139))*12+MONTH((Paychecks!$B$5+1))-MONTH($C139))-1)/(($D139="Monthly")+3*($D139="Quarterly")+12*($D139="Yearly")))+1+(MOD(((YEAR((Paychecks!$B$5+1))-YEAR($C139))*12+MONTH((Paychecks!$B$5+1))-MONTH($C139)),(($D139="Monthly")+3*($D139="Quarterly")+12*($D139="Yearly")))=0)*(EDATE($C139,((YEAR((Paychecks!$B$5+1))-YEAR($C139))*12+MONTH((Paychecks!$B$5+1))-MONTH($C139)))&lt;(Paychecks!$B$5+1)))-IF(((YEAR(Paychecks!$A$5)-YEAR($C139))*12+MONTH(Paychecks!$A$5)-MONTH($C139))&lt;0,0,INT((((YEAR(Paychecks!$A$5)-YEAR($C139))*12+MONTH(Paychecks!$A$5)-MONTH($C139))-1)/(($D139="Monthly")+3*($D139="Quarterly")+12*($D139="Yearly")))+1+(MOD(((YEAR(Paychecks!$A$5)-YEAR($C139))*12+MONTH(Paychecks!$A$5)-MONTH($C139)),(($D139="Monthly")+3*($D139="Quarterly")+12*($D139="Yearly")))=0)*(EDATE($C139,((YEAR(Paychecks!$A$5)-YEAR($C139))*12+MONTH(Paychecks!$A$5)-MONTH($C139)))&lt;Paychecks!$A$5)),($C139&gt;=Paychecks!$A$5)*($C139&lt;=Paychecks!$B$5))))</f>
      </c>
      <c r="O139" s="14">
        <f>IF(OR($A139="",$C139=""),0,IF((7*($D139="Weekly")+14*($D139="Every 2 weeks"))&gt;0,MAX(0,-INT(($C139-(Paychecks!$B$6+1))/(7*($D139="Weekly")+14*($D139="Every 2 weeks")))-MAX(0,-INT(($C139-Paychecks!$A$6)/(7*($D139="Weekly")+14*($D139="Every 2 weeks"))))),IF((($D139="Monthly")+3*($D139="Quarterly")+12*($D139="Yearly"))&gt;0,IF(((YEAR((Paychecks!$B$6+1))-YEAR($C139))*12+MONTH((Paychecks!$B$6+1))-MONTH($C139))&lt;0,0,INT((((YEAR((Paychecks!$B$6+1))-YEAR($C139))*12+MONTH((Paychecks!$B$6+1))-MONTH($C139))-1)/(($D139="Monthly")+3*($D139="Quarterly")+12*($D139="Yearly")))+1+(MOD(((YEAR((Paychecks!$B$6+1))-YEAR($C139))*12+MONTH((Paychecks!$B$6+1))-MONTH($C139)),(($D139="Monthly")+3*($D139="Quarterly")+12*($D139="Yearly")))=0)*(EDATE($C139,((YEAR((Paychecks!$B$6+1))-YEAR($C139))*12+MONTH((Paychecks!$B$6+1))-MONTH($C139)))&lt;(Paychecks!$B$6+1)))-IF(((YEAR(Paychecks!$A$6)-YEAR($C139))*12+MONTH(Paychecks!$A$6)-MONTH($C139))&lt;0,0,INT((((YEAR(Paychecks!$A$6)-YEAR($C139))*12+MONTH(Paychecks!$A$6)-MONTH($C139))-1)/(($D139="Monthly")+3*($D139="Quarterly")+12*($D139="Yearly")))+1+(MOD(((YEAR(Paychecks!$A$6)-YEAR($C139))*12+MONTH(Paychecks!$A$6)-MONTH($C139)),(($D139="Monthly")+3*($D139="Quarterly")+12*($D139="Yearly")))=0)*(EDATE($C139,((YEAR(Paychecks!$A$6)-YEAR($C139))*12+MONTH(Paychecks!$A$6)-MONTH($C139)))&lt;Paychecks!$A$6)),($C139&gt;=Paychecks!$A$6)*($C139&lt;=Paychecks!$B$6))))</f>
      </c>
      <c r="P139" s="14">
        <f>IF(OR($A139="",$C139=""),0,IF((7*($D139="Weekly")+14*($D139="Every 2 weeks"))&gt;0,MAX(0,-INT(($C139-(Paychecks!$B$7+1))/(7*($D139="Weekly")+14*($D139="Every 2 weeks")))-MAX(0,-INT(($C139-Paychecks!$A$7)/(7*($D139="Weekly")+14*($D139="Every 2 weeks"))))),IF((($D139="Monthly")+3*($D139="Quarterly")+12*($D139="Yearly"))&gt;0,IF(((YEAR((Paychecks!$B$7+1))-YEAR($C139))*12+MONTH((Paychecks!$B$7+1))-MONTH($C139))&lt;0,0,INT((((YEAR((Paychecks!$B$7+1))-YEAR($C139))*12+MONTH((Paychecks!$B$7+1))-MONTH($C139))-1)/(($D139="Monthly")+3*($D139="Quarterly")+12*($D139="Yearly")))+1+(MOD(((YEAR((Paychecks!$B$7+1))-YEAR($C139))*12+MONTH((Paychecks!$B$7+1))-MONTH($C139)),(($D139="Monthly")+3*($D139="Quarterly")+12*($D139="Yearly")))=0)*(EDATE($C139,((YEAR((Paychecks!$B$7+1))-YEAR($C139))*12+MONTH((Paychecks!$B$7+1))-MONTH($C139)))&lt;(Paychecks!$B$7+1)))-IF(((YEAR(Paychecks!$A$7)-YEAR($C139))*12+MONTH(Paychecks!$A$7)-MONTH($C139))&lt;0,0,INT((((YEAR(Paychecks!$A$7)-YEAR($C139))*12+MONTH(Paychecks!$A$7)-MONTH($C139))-1)/(($D139="Monthly")+3*($D139="Quarterly")+12*($D139="Yearly")))+1+(MOD(((YEAR(Paychecks!$A$7)-YEAR($C139))*12+MONTH(Paychecks!$A$7)-MONTH($C139)),(($D139="Monthly")+3*($D139="Quarterly")+12*($D139="Yearly")))=0)*(EDATE($C139,((YEAR(Paychecks!$A$7)-YEAR($C139))*12+MONTH(Paychecks!$A$7)-MONTH($C139)))&lt;Paychecks!$A$7)),($C139&gt;=Paychecks!$A$7)*($C139&lt;=Paychecks!$B$7))))</f>
      </c>
      <c r="Q139" s="14">
        <f>IF(OR($A139="",$C139=""),0,IF((7*($D139="Weekly")+14*($D139="Every 2 weeks"))&gt;0,MAX(0,-INT(($C139-(Paychecks!$B$8+1))/(7*($D139="Weekly")+14*($D139="Every 2 weeks")))-MAX(0,-INT(($C139-Paychecks!$A$8)/(7*($D139="Weekly")+14*($D139="Every 2 weeks"))))),IF((($D139="Monthly")+3*($D139="Quarterly")+12*($D139="Yearly"))&gt;0,IF(((YEAR((Paychecks!$B$8+1))-YEAR($C139))*12+MONTH((Paychecks!$B$8+1))-MONTH($C139))&lt;0,0,INT((((YEAR((Paychecks!$B$8+1))-YEAR($C139))*12+MONTH((Paychecks!$B$8+1))-MONTH($C139))-1)/(($D139="Monthly")+3*($D139="Quarterly")+12*($D139="Yearly")))+1+(MOD(((YEAR((Paychecks!$B$8+1))-YEAR($C139))*12+MONTH((Paychecks!$B$8+1))-MONTH($C139)),(($D139="Monthly")+3*($D139="Quarterly")+12*($D139="Yearly")))=0)*(EDATE($C139,((YEAR((Paychecks!$B$8+1))-YEAR($C139))*12+MONTH((Paychecks!$B$8+1))-MONTH($C139)))&lt;(Paychecks!$B$8+1)))-IF(((YEAR(Paychecks!$A$8)-YEAR($C139))*12+MONTH(Paychecks!$A$8)-MONTH($C139))&lt;0,0,INT((((YEAR(Paychecks!$A$8)-YEAR($C139))*12+MONTH(Paychecks!$A$8)-MONTH($C139))-1)/(($D139="Monthly")+3*($D139="Quarterly")+12*($D139="Yearly")))+1+(MOD(((YEAR(Paychecks!$A$8)-YEAR($C139))*12+MONTH(Paychecks!$A$8)-MONTH($C139)),(($D139="Monthly")+3*($D139="Quarterly")+12*($D139="Yearly")))=0)*(EDATE($C139,((YEAR(Paychecks!$A$8)-YEAR($C139))*12+MONTH(Paychecks!$A$8)-MONTH($C139)))&lt;Paychecks!$A$8)),($C139&gt;=Paychecks!$A$8)*($C139&lt;=Paychecks!$B$8))))</f>
      </c>
      <c r="R139" s="14">
        <f>IF(OR($A139="",$C139=""),0,IF((7*($D139="Weekly")+14*($D139="Every 2 weeks"))&gt;0,MAX(0,-INT(($C139-(Paychecks!$B$9+1))/(7*($D139="Weekly")+14*($D139="Every 2 weeks")))-MAX(0,-INT(($C139-Paychecks!$A$9)/(7*($D139="Weekly")+14*($D139="Every 2 weeks"))))),IF((($D139="Monthly")+3*($D139="Quarterly")+12*($D139="Yearly"))&gt;0,IF(((YEAR((Paychecks!$B$9+1))-YEAR($C139))*12+MONTH((Paychecks!$B$9+1))-MONTH($C139))&lt;0,0,INT((((YEAR((Paychecks!$B$9+1))-YEAR($C139))*12+MONTH((Paychecks!$B$9+1))-MONTH($C139))-1)/(($D139="Monthly")+3*($D139="Quarterly")+12*($D139="Yearly")))+1+(MOD(((YEAR((Paychecks!$B$9+1))-YEAR($C139))*12+MONTH((Paychecks!$B$9+1))-MONTH($C139)),(($D139="Monthly")+3*($D139="Quarterly")+12*($D139="Yearly")))=0)*(EDATE($C139,((YEAR((Paychecks!$B$9+1))-YEAR($C139))*12+MONTH((Paychecks!$B$9+1))-MONTH($C139)))&lt;(Paychecks!$B$9+1)))-IF(((YEAR(Paychecks!$A$9)-YEAR($C139))*12+MONTH(Paychecks!$A$9)-MONTH($C139))&lt;0,0,INT((((YEAR(Paychecks!$A$9)-YEAR($C139))*12+MONTH(Paychecks!$A$9)-MONTH($C139))-1)/(($D139="Monthly")+3*($D139="Quarterly")+12*($D139="Yearly")))+1+(MOD(((YEAR(Paychecks!$A$9)-YEAR($C139))*12+MONTH(Paychecks!$A$9)-MONTH($C139)),(($D139="Monthly")+3*($D139="Quarterly")+12*($D139="Yearly")))=0)*(EDATE($C139,((YEAR(Paychecks!$A$9)-YEAR($C139))*12+MONTH(Paychecks!$A$9)-MONTH($C139)))&lt;Paychecks!$A$9)),($C139&gt;=Paychecks!$A$9)*($C139&lt;=Paychecks!$B$9))))</f>
      </c>
    </row>
    <row r="140" spans="1:18" x14ac:dyDescent="0.25">
      <c r="A140" s="2"/>
      <c r="B140" s="11"/>
      <c r="C140" s="9"/>
      <c r="D140" s="2"/>
      <c r="E140" s="2"/>
      <c r="F140" s="2"/>
      <c r="G140" s="2">
        <f>IF(A140="","",IF(F140="Yes","Paid",IF(C140&lt;TODAY(),"Overdue",IF(C140-TODAY()&lt;=HeadsUp,"Due soon",IF(E140="Yes","Autopay","Upcoming")))))</f>
      </c>
      <c r="H140" s="2">
        <f>IF(OR(A140="",F140="Yes"),"",C140-TODAY())</f>
      </c>
      <c r="I140" s="9">
        <f>IF(OR(A140="",C140=""),"",IF(OR(C140&lt;Paychecks!$A$2,C140&gt;Paychecks!$B$9),"",INDEX(Paychecks!$A$2:$A$9,MATCH(C140,Paychecks!$A$2:$A$9,1))))</f>
      </c>
      <c r="J140" s="2"/>
      <c r="K140" s="14">
        <f>IF(OR($A140="",$C140=""),0,IF((7*($D140="Weekly")+14*($D140="Every 2 weeks"))&gt;0,MAX(0,-INT(($C140-(Paychecks!$B$2+1))/(7*($D140="Weekly")+14*($D140="Every 2 weeks")))-MAX(0,-INT(($C140-Paychecks!$A$2)/(7*($D140="Weekly")+14*($D140="Every 2 weeks"))))),IF((($D140="Monthly")+3*($D140="Quarterly")+12*($D140="Yearly"))&gt;0,IF(((YEAR((Paychecks!$B$2+1))-YEAR($C140))*12+MONTH((Paychecks!$B$2+1))-MONTH($C140))&lt;0,0,INT((((YEAR((Paychecks!$B$2+1))-YEAR($C140))*12+MONTH((Paychecks!$B$2+1))-MONTH($C140))-1)/(($D140="Monthly")+3*($D140="Quarterly")+12*($D140="Yearly")))+1+(MOD(((YEAR((Paychecks!$B$2+1))-YEAR($C140))*12+MONTH((Paychecks!$B$2+1))-MONTH($C140)),(($D140="Monthly")+3*($D140="Quarterly")+12*($D140="Yearly")))=0)*(EDATE($C140,((YEAR((Paychecks!$B$2+1))-YEAR($C140))*12+MONTH((Paychecks!$B$2+1))-MONTH($C140)))&lt;(Paychecks!$B$2+1)))-IF(((YEAR(Paychecks!$A$2)-YEAR($C140))*12+MONTH(Paychecks!$A$2)-MONTH($C140))&lt;0,0,INT((((YEAR(Paychecks!$A$2)-YEAR($C140))*12+MONTH(Paychecks!$A$2)-MONTH($C140))-1)/(($D140="Monthly")+3*($D140="Quarterly")+12*($D140="Yearly")))+1+(MOD(((YEAR(Paychecks!$A$2)-YEAR($C140))*12+MONTH(Paychecks!$A$2)-MONTH($C140)),(($D140="Monthly")+3*($D140="Quarterly")+12*($D140="Yearly")))=0)*(EDATE($C140,((YEAR(Paychecks!$A$2)-YEAR($C140))*12+MONTH(Paychecks!$A$2)-MONTH($C140)))&lt;Paychecks!$A$2)),($C140&gt;=Paychecks!$A$2)*($C140&lt;=Paychecks!$B$2))))</f>
      </c>
      <c r="L140" s="14">
        <f>IF(OR($A140="",$C140=""),0,IF((7*($D140="Weekly")+14*($D140="Every 2 weeks"))&gt;0,MAX(0,-INT(($C140-(Paychecks!$B$3+1))/(7*($D140="Weekly")+14*($D140="Every 2 weeks")))-MAX(0,-INT(($C140-Paychecks!$A$3)/(7*($D140="Weekly")+14*($D140="Every 2 weeks"))))),IF((($D140="Monthly")+3*($D140="Quarterly")+12*($D140="Yearly"))&gt;0,IF(((YEAR((Paychecks!$B$3+1))-YEAR($C140))*12+MONTH((Paychecks!$B$3+1))-MONTH($C140))&lt;0,0,INT((((YEAR((Paychecks!$B$3+1))-YEAR($C140))*12+MONTH((Paychecks!$B$3+1))-MONTH($C140))-1)/(($D140="Monthly")+3*($D140="Quarterly")+12*($D140="Yearly")))+1+(MOD(((YEAR((Paychecks!$B$3+1))-YEAR($C140))*12+MONTH((Paychecks!$B$3+1))-MONTH($C140)),(($D140="Monthly")+3*($D140="Quarterly")+12*($D140="Yearly")))=0)*(EDATE($C140,((YEAR((Paychecks!$B$3+1))-YEAR($C140))*12+MONTH((Paychecks!$B$3+1))-MONTH($C140)))&lt;(Paychecks!$B$3+1)))-IF(((YEAR(Paychecks!$A$3)-YEAR($C140))*12+MONTH(Paychecks!$A$3)-MONTH($C140))&lt;0,0,INT((((YEAR(Paychecks!$A$3)-YEAR($C140))*12+MONTH(Paychecks!$A$3)-MONTH($C140))-1)/(($D140="Monthly")+3*($D140="Quarterly")+12*($D140="Yearly")))+1+(MOD(((YEAR(Paychecks!$A$3)-YEAR($C140))*12+MONTH(Paychecks!$A$3)-MONTH($C140)),(($D140="Monthly")+3*($D140="Quarterly")+12*($D140="Yearly")))=0)*(EDATE($C140,((YEAR(Paychecks!$A$3)-YEAR($C140))*12+MONTH(Paychecks!$A$3)-MONTH($C140)))&lt;Paychecks!$A$3)),($C140&gt;=Paychecks!$A$3)*($C140&lt;=Paychecks!$B$3))))</f>
      </c>
      <c r="M140" s="14">
        <f>IF(OR($A140="",$C140=""),0,IF((7*($D140="Weekly")+14*($D140="Every 2 weeks"))&gt;0,MAX(0,-INT(($C140-(Paychecks!$B$4+1))/(7*($D140="Weekly")+14*($D140="Every 2 weeks")))-MAX(0,-INT(($C140-Paychecks!$A$4)/(7*($D140="Weekly")+14*($D140="Every 2 weeks"))))),IF((($D140="Monthly")+3*($D140="Quarterly")+12*($D140="Yearly"))&gt;0,IF(((YEAR((Paychecks!$B$4+1))-YEAR($C140))*12+MONTH((Paychecks!$B$4+1))-MONTH($C140))&lt;0,0,INT((((YEAR((Paychecks!$B$4+1))-YEAR($C140))*12+MONTH((Paychecks!$B$4+1))-MONTH($C140))-1)/(($D140="Monthly")+3*($D140="Quarterly")+12*($D140="Yearly")))+1+(MOD(((YEAR((Paychecks!$B$4+1))-YEAR($C140))*12+MONTH((Paychecks!$B$4+1))-MONTH($C140)),(($D140="Monthly")+3*($D140="Quarterly")+12*($D140="Yearly")))=0)*(EDATE($C140,((YEAR((Paychecks!$B$4+1))-YEAR($C140))*12+MONTH((Paychecks!$B$4+1))-MONTH($C140)))&lt;(Paychecks!$B$4+1)))-IF(((YEAR(Paychecks!$A$4)-YEAR($C140))*12+MONTH(Paychecks!$A$4)-MONTH($C140))&lt;0,0,INT((((YEAR(Paychecks!$A$4)-YEAR($C140))*12+MONTH(Paychecks!$A$4)-MONTH($C140))-1)/(($D140="Monthly")+3*($D140="Quarterly")+12*($D140="Yearly")))+1+(MOD(((YEAR(Paychecks!$A$4)-YEAR($C140))*12+MONTH(Paychecks!$A$4)-MONTH($C140)),(($D140="Monthly")+3*($D140="Quarterly")+12*($D140="Yearly")))=0)*(EDATE($C140,((YEAR(Paychecks!$A$4)-YEAR($C140))*12+MONTH(Paychecks!$A$4)-MONTH($C140)))&lt;Paychecks!$A$4)),($C140&gt;=Paychecks!$A$4)*($C140&lt;=Paychecks!$B$4))))</f>
      </c>
      <c r="N140" s="14">
        <f>IF(OR($A140="",$C140=""),0,IF((7*($D140="Weekly")+14*($D140="Every 2 weeks"))&gt;0,MAX(0,-INT(($C140-(Paychecks!$B$5+1))/(7*($D140="Weekly")+14*($D140="Every 2 weeks")))-MAX(0,-INT(($C140-Paychecks!$A$5)/(7*($D140="Weekly")+14*($D140="Every 2 weeks"))))),IF((($D140="Monthly")+3*($D140="Quarterly")+12*($D140="Yearly"))&gt;0,IF(((YEAR((Paychecks!$B$5+1))-YEAR($C140))*12+MONTH((Paychecks!$B$5+1))-MONTH($C140))&lt;0,0,INT((((YEAR((Paychecks!$B$5+1))-YEAR($C140))*12+MONTH((Paychecks!$B$5+1))-MONTH($C140))-1)/(($D140="Monthly")+3*($D140="Quarterly")+12*($D140="Yearly")))+1+(MOD(((YEAR((Paychecks!$B$5+1))-YEAR($C140))*12+MONTH((Paychecks!$B$5+1))-MONTH($C140)),(($D140="Monthly")+3*($D140="Quarterly")+12*($D140="Yearly")))=0)*(EDATE($C140,((YEAR((Paychecks!$B$5+1))-YEAR($C140))*12+MONTH((Paychecks!$B$5+1))-MONTH($C140)))&lt;(Paychecks!$B$5+1)))-IF(((YEAR(Paychecks!$A$5)-YEAR($C140))*12+MONTH(Paychecks!$A$5)-MONTH($C140))&lt;0,0,INT((((YEAR(Paychecks!$A$5)-YEAR($C140))*12+MONTH(Paychecks!$A$5)-MONTH($C140))-1)/(($D140="Monthly")+3*($D140="Quarterly")+12*($D140="Yearly")))+1+(MOD(((YEAR(Paychecks!$A$5)-YEAR($C140))*12+MONTH(Paychecks!$A$5)-MONTH($C140)),(($D140="Monthly")+3*($D140="Quarterly")+12*($D140="Yearly")))=0)*(EDATE($C140,((YEAR(Paychecks!$A$5)-YEAR($C140))*12+MONTH(Paychecks!$A$5)-MONTH($C140)))&lt;Paychecks!$A$5)),($C140&gt;=Paychecks!$A$5)*($C140&lt;=Paychecks!$B$5))))</f>
      </c>
      <c r="O140" s="14">
        <f>IF(OR($A140="",$C140=""),0,IF((7*($D140="Weekly")+14*($D140="Every 2 weeks"))&gt;0,MAX(0,-INT(($C140-(Paychecks!$B$6+1))/(7*($D140="Weekly")+14*($D140="Every 2 weeks")))-MAX(0,-INT(($C140-Paychecks!$A$6)/(7*($D140="Weekly")+14*($D140="Every 2 weeks"))))),IF((($D140="Monthly")+3*($D140="Quarterly")+12*($D140="Yearly"))&gt;0,IF(((YEAR((Paychecks!$B$6+1))-YEAR($C140))*12+MONTH((Paychecks!$B$6+1))-MONTH($C140))&lt;0,0,INT((((YEAR((Paychecks!$B$6+1))-YEAR($C140))*12+MONTH((Paychecks!$B$6+1))-MONTH($C140))-1)/(($D140="Monthly")+3*($D140="Quarterly")+12*($D140="Yearly")))+1+(MOD(((YEAR((Paychecks!$B$6+1))-YEAR($C140))*12+MONTH((Paychecks!$B$6+1))-MONTH($C140)),(($D140="Monthly")+3*($D140="Quarterly")+12*($D140="Yearly")))=0)*(EDATE($C140,((YEAR((Paychecks!$B$6+1))-YEAR($C140))*12+MONTH((Paychecks!$B$6+1))-MONTH($C140)))&lt;(Paychecks!$B$6+1)))-IF(((YEAR(Paychecks!$A$6)-YEAR($C140))*12+MONTH(Paychecks!$A$6)-MONTH($C140))&lt;0,0,INT((((YEAR(Paychecks!$A$6)-YEAR($C140))*12+MONTH(Paychecks!$A$6)-MONTH($C140))-1)/(($D140="Monthly")+3*($D140="Quarterly")+12*($D140="Yearly")))+1+(MOD(((YEAR(Paychecks!$A$6)-YEAR($C140))*12+MONTH(Paychecks!$A$6)-MONTH($C140)),(($D140="Monthly")+3*($D140="Quarterly")+12*($D140="Yearly")))=0)*(EDATE($C140,((YEAR(Paychecks!$A$6)-YEAR($C140))*12+MONTH(Paychecks!$A$6)-MONTH($C140)))&lt;Paychecks!$A$6)),($C140&gt;=Paychecks!$A$6)*($C140&lt;=Paychecks!$B$6))))</f>
      </c>
      <c r="P140" s="14">
        <f>IF(OR($A140="",$C140=""),0,IF((7*($D140="Weekly")+14*($D140="Every 2 weeks"))&gt;0,MAX(0,-INT(($C140-(Paychecks!$B$7+1))/(7*($D140="Weekly")+14*($D140="Every 2 weeks")))-MAX(0,-INT(($C140-Paychecks!$A$7)/(7*($D140="Weekly")+14*($D140="Every 2 weeks"))))),IF((($D140="Monthly")+3*($D140="Quarterly")+12*($D140="Yearly"))&gt;0,IF(((YEAR((Paychecks!$B$7+1))-YEAR($C140))*12+MONTH((Paychecks!$B$7+1))-MONTH($C140))&lt;0,0,INT((((YEAR((Paychecks!$B$7+1))-YEAR($C140))*12+MONTH((Paychecks!$B$7+1))-MONTH($C140))-1)/(($D140="Monthly")+3*($D140="Quarterly")+12*($D140="Yearly")))+1+(MOD(((YEAR((Paychecks!$B$7+1))-YEAR($C140))*12+MONTH((Paychecks!$B$7+1))-MONTH($C140)),(($D140="Monthly")+3*($D140="Quarterly")+12*($D140="Yearly")))=0)*(EDATE($C140,((YEAR((Paychecks!$B$7+1))-YEAR($C140))*12+MONTH((Paychecks!$B$7+1))-MONTH($C140)))&lt;(Paychecks!$B$7+1)))-IF(((YEAR(Paychecks!$A$7)-YEAR($C140))*12+MONTH(Paychecks!$A$7)-MONTH($C140))&lt;0,0,INT((((YEAR(Paychecks!$A$7)-YEAR($C140))*12+MONTH(Paychecks!$A$7)-MONTH($C140))-1)/(($D140="Monthly")+3*($D140="Quarterly")+12*($D140="Yearly")))+1+(MOD(((YEAR(Paychecks!$A$7)-YEAR($C140))*12+MONTH(Paychecks!$A$7)-MONTH($C140)),(($D140="Monthly")+3*($D140="Quarterly")+12*($D140="Yearly")))=0)*(EDATE($C140,((YEAR(Paychecks!$A$7)-YEAR($C140))*12+MONTH(Paychecks!$A$7)-MONTH($C140)))&lt;Paychecks!$A$7)),($C140&gt;=Paychecks!$A$7)*($C140&lt;=Paychecks!$B$7))))</f>
      </c>
      <c r="Q140" s="14">
        <f>IF(OR($A140="",$C140=""),0,IF((7*($D140="Weekly")+14*($D140="Every 2 weeks"))&gt;0,MAX(0,-INT(($C140-(Paychecks!$B$8+1))/(7*($D140="Weekly")+14*($D140="Every 2 weeks")))-MAX(0,-INT(($C140-Paychecks!$A$8)/(7*($D140="Weekly")+14*($D140="Every 2 weeks"))))),IF((($D140="Monthly")+3*($D140="Quarterly")+12*($D140="Yearly"))&gt;0,IF(((YEAR((Paychecks!$B$8+1))-YEAR($C140))*12+MONTH((Paychecks!$B$8+1))-MONTH($C140))&lt;0,0,INT((((YEAR((Paychecks!$B$8+1))-YEAR($C140))*12+MONTH((Paychecks!$B$8+1))-MONTH($C140))-1)/(($D140="Monthly")+3*($D140="Quarterly")+12*($D140="Yearly")))+1+(MOD(((YEAR((Paychecks!$B$8+1))-YEAR($C140))*12+MONTH((Paychecks!$B$8+1))-MONTH($C140)),(($D140="Monthly")+3*($D140="Quarterly")+12*($D140="Yearly")))=0)*(EDATE($C140,((YEAR((Paychecks!$B$8+1))-YEAR($C140))*12+MONTH((Paychecks!$B$8+1))-MONTH($C140)))&lt;(Paychecks!$B$8+1)))-IF(((YEAR(Paychecks!$A$8)-YEAR($C140))*12+MONTH(Paychecks!$A$8)-MONTH($C140))&lt;0,0,INT((((YEAR(Paychecks!$A$8)-YEAR($C140))*12+MONTH(Paychecks!$A$8)-MONTH($C140))-1)/(($D140="Monthly")+3*($D140="Quarterly")+12*($D140="Yearly")))+1+(MOD(((YEAR(Paychecks!$A$8)-YEAR($C140))*12+MONTH(Paychecks!$A$8)-MONTH($C140)),(($D140="Monthly")+3*($D140="Quarterly")+12*($D140="Yearly")))=0)*(EDATE($C140,((YEAR(Paychecks!$A$8)-YEAR($C140))*12+MONTH(Paychecks!$A$8)-MONTH($C140)))&lt;Paychecks!$A$8)),($C140&gt;=Paychecks!$A$8)*($C140&lt;=Paychecks!$B$8))))</f>
      </c>
      <c r="R140" s="14">
        <f>IF(OR($A140="",$C140=""),0,IF((7*($D140="Weekly")+14*($D140="Every 2 weeks"))&gt;0,MAX(0,-INT(($C140-(Paychecks!$B$9+1))/(7*($D140="Weekly")+14*($D140="Every 2 weeks")))-MAX(0,-INT(($C140-Paychecks!$A$9)/(7*($D140="Weekly")+14*($D140="Every 2 weeks"))))),IF((($D140="Monthly")+3*($D140="Quarterly")+12*($D140="Yearly"))&gt;0,IF(((YEAR((Paychecks!$B$9+1))-YEAR($C140))*12+MONTH((Paychecks!$B$9+1))-MONTH($C140))&lt;0,0,INT((((YEAR((Paychecks!$B$9+1))-YEAR($C140))*12+MONTH((Paychecks!$B$9+1))-MONTH($C140))-1)/(($D140="Monthly")+3*($D140="Quarterly")+12*($D140="Yearly")))+1+(MOD(((YEAR((Paychecks!$B$9+1))-YEAR($C140))*12+MONTH((Paychecks!$B$9+1))-MONTH($C140)),(($D140="Monthly")+3*($D140="Quarterly")+12*($D140="Yearly")))=0)*(EDATE($C140,((YEAR((Paychecks!$B$9+1))-YEAR($C140))*12+MONTH((Paychecks!$B$9+1))-MONTH($C140)))&lt;(Paychecks!$B$9+1)))-IF(((YEAR(Paychecks!$A$9)-YEAR($C140))*12+MONTH(Paychecks!$A$9)-MONTH($C140))&lt;0,0,INT((((YEAR(Paychecks!$A$9)-YEAR($C140))*12+MONTH(Paychecks!$A$9)-MONTH($C140))-1)/(($D140="Monthly")+3*($D140="Quarterly")+12*($D140="Yearly")))+1+(MOD(((YEAR(Paychecks!$A$9)-YEAR($C140))*12+MONTH(Paychecks!$A$9)-MONTH($C140)),(($D140="Monthly")+3*($D140="Quarterly")+12*($D140="Yearly")))=0)*(EDATE($C140,((YEAR(Paychecks!$A$9)-YEAR($C140))*12+MONTH(Paychecks!$A$9)-MONTH($C140)))&lt;Paychecks!$A$9)),($C140&gt;=Paychecks!$A$9)*($C140&lt;=Paychecks!$B$9))))</f>
      </c>
    </row>
    <row r="141" spans="1:18" x14ac:dyDescent="0.25">
      <c r="A141" s="2"/>
      <c r="B141" s="11"/>
      <c r="C141" s="9"/>
      <c r="D141" s="2"/>
      <c r="E141" s="2"/>
      <c r="F141" s="2"/>
      <c r="G141" s="2">
        <f>IF(A141="","",IF(F141="Yes","Paid",IF(C141&lt;TODAY(),"Overdue",IF(C141-TODAY()&lt;=HeadsUp,"Due soon",IF(E141="Yes","Autopay","Upcoming")))))</f>
      </c>
      <c r="H141" s="2">
        <f>IF(OR(A141="",F141="Yes"),"",C141-TODAY())</f>
      </c>
      <c r="I141" s="9">
        <f>IF(OR(A141="",C141=""),"",IF(OR(C141&lt;Paychecks!$A$2,C141&gt;Paychecks!$B$9),"",INDEX(Paychecks!$A$2:$A$9,MATCH(C141,Paychecks!$A$2:$A$9,1))))</f>
      </c>
      <c r="J141" s="2"/>
      <c r="K141" s="14">
        <f>IF(OR($A141="",$C141=""),0,IF((7*($D141="Weekly")+14*($D141="Every 2 weeks"))&gt;0,MAX(0,-INT(($C141-(Paychecks!$B$2+1))/(7*($D141="Weekly")+14*($D141="Every 2 weeks")))-MAX(0,-INT(($C141-Paychecks!$A$2)/(7*($D141="Weekly")+14*($D141="Every 2 weeks"))))),IF((($D141="Monthly")+3*($D141="Quarterly")+12*($D141="Yearly"))&gt;0,IF(((YEAR((Paychecks!$B$2+1))-YEAR($C141))*12+MONTH((Paychecks!$B$2+1))-MONTH($C141))&lt;0,0,INT((((YEAR((Paychecks!$B$2+1))-YEAR($C141))*12+MONTH((Paychecks!$B$2+1))-MONTH($C141))-1)/(($D141="Monthly")+3*($D141="Quarterly")+12*($D141="Yearly")))+1+(MOD(((YEAR((Paychecks!$B$2+1))-YEAR($C141))*12+MONTH((Paychecks!$B$2+1))-MONTH($C141)),(($D141="Monthly")+3*($D141="Quarterly")+12*($D141="Yearly")))=0)*(EDATE($C141,((YEAR((Paychecks!$B$2+1))-YEAR($C141))*12+MONTH((Paychecks!$B$2+1))-MONTH($C141)))&lt;(Paychecks!$B$2+1)))-IF(((YEAR(Paychecks!$A$2)-YEAR($C141))*12+MONTH(Paychecks!$A$2)-MONTH($C141))&lt;0,0,INT((((YEAR(Paychecks!$A$2)-YEAR($C141))*12+MONTH(Paychecks!$A$2)-MONTH($C141))-1)/(($D141="Monthly")+3*($D141="Quarterly")+12*($D141="Yearly")))+1+(MOD(((YEAR(Paychecks!$A$2)-YEAR($C141))*12+MONTH(Paychecks!$A$2)-MONTH($C141)),(($D141="Monthly")+3*($D141="Quarterly")+12*($D141="Yearly")))=0)*(EDATE($C141,((YEAR(Paychecks!$A$2)-YEAR($C141))*12+MONTH(Paychecks!$A$2)-MONTH($C141)))&lt;Paychecks!$A$2)),($C141&gt;=Paychecks!$A$2)*($C141&lt;=Paychecks!$B$2))))</f>
      </c>
      <c r="L141" s="14">
        <f>IF(OR($A141="",$C141=""),0,IF((7*($D141="Weekly")+14*($D141="Every 2 weeks"))&gt;0,MAX(0,-INT(($C141-(Paychecks!$B$3+1))/(7*($D141="Weekly")+14*($D141="Every 2 weeks")))-MAX(0,-INT(($C141-Paychecks!$A$3)/(7*($D141="Weekly")+14*($D141="Every 2 weeks"))))),IF((($D141="Monthly")+3*($D141="Quarterly")+12*($D141="Yearly"))&gt;0,IF(((YEAR((Paychecks!$B$3+1))-YEAR($C141))*12+MONTH((Paychecks!$B$3+1))-MONTH($C141))&lt;0,0,INT((((YEAR((Paychecks!$B$3+1))-YEAR($C141))*12+MONTH((Paychecks!$B$3+1))-MONTH($C141))-1)/(($D141="Monthly")+3*($D141="Quarterly")+12*($D141="Yearly")))+1+(MOD(((YEAR((Paychecks!$B$3+1))-YEAR($C141))*12+MONTH((Paychecks!$B$3+1))-MONTH($C141)),(($D141="Monthly")+3*($D141="Quarterly")+12*($D141="Yearly")))=0)*(EDATE($C141,((YEAR((Paychecks!$B$3+1))-YEAR($C141))*12+MONTH((Paychecks!$B$3+1))-MONTH($C141)))&lt;(Paychecks!$B$3+1)))-IF(((YEAR(Paychecks!$A$3)-YEAR($C141))*12+MONTH(Paychecks!$A$3)-MONTH($C141))&lt;0,0,INT((((YEAR(Paychecks!$A$3)-YEAR($C141))*12+MONTH(Paychecks!$A$3)-MONTH($C141))-1)/(($D141="Monthly")+3*($D141="Quarterly")+12*($D141="Yearly")))+1+(MOD(((YEAR(Paychecks!$A$3)-YEAR($C141))*12+MONTH(Paychecks!$A$3)-MONTH($C141)),(($D141="Monthly")+3*($D141="Quarterly")+12*($D141="Yearly")))=0)*(EDATE($C141,((YEAR(Paychecks!$A$3)-YEAR($C141))*12+MONTH(Paychecks!$A$3)-MONTH($C141)))&lt;Paychecks!$A$3)),($C141&gt;=Paychecks!$A$3)*($C141&lt;=Paychecks!$B$3))))</f>
      </c>
      <c r="M141" s="14">
        <f>IF(OR($A141="",$C141=""),0,IF((7*($D141="Weekly")+14*($D141="Every 2 weeks"))&gt;0,MAX(0,-INT(($C141-(Paychecks!$B$4+1))/(7*($D141="Weekly")+14*($D141="Every 2 weeks")))-MAX(0,-INT(($C141-Paychecks!$A$4)/(7*($D141="Weekly")+14*($D141="Every 2 weeks"))))),IF((($D141="Monthly")+3*($D141="Quarterly")+12*($D141="Yearly"))&gt;0,IF(((YEAR((Paychecks!$B$4+1))-YEAR($C141))*12+MONTH((Paychecks!$B$4+1))-MONTH($C141))&lt;0,0,INT((((YEAR((Paychecks!$B$4+1))-YEAR($C141))*12+MONTH((Paychecks!$B$4+1))-MONTH($C141))-1)/(($D141="Monthly")+3*($D141="Quarterly")+12*($D141="Yearly")))+1+(MOD(((YEAR((Paychecks!$B$4+1))-YEAR($C141))*12+MONTH((Paychecks!$B$4+1))-MONTH($C141)),(($D141="Monthly")+3*($D141="Quarterly")+12*($D141="Yearly")))=0)*(EDATE($C141,((YEAR((Paychecks!$B$4+1))-YEAR($C141))*12+MONTH((Paychecks!$B$4+1))-MONTH($C141)))&lt;(Paychecks!$B$4+1)))-IF(((YEAR(Paychecks!$A$4)-YEAR($C141))*12+MONTH(Paychecks!$A$4)-MONTH($C141))&lt;0,0,INT((((YEAR(Paychecks!$A$4)-YEAR($C141))*12+MONTH(Paychecks!$A$4)-MONTH($C141))-1)/(($D141="Monthly")+3*($D141="Quarterly")+12*($D141="Yearly")))+1+(MOD(((YEAR(Paychecks!$A$4)-YEAR($C141))*12+MONTH(Paychecks!$A$4)-MONTH($C141)),(($D141="Monthly")+3*($D141="Quarterly")+12*($D141="Yearly")))=0)*(EDATE($C141,((YEAR(Paychecks!$A$4)-YEAR($C141))*12+MONTH(Paychecks!$A$4)-MONTH($C141)))&lt;Paychecks!$A$4)),($C141&gt;=Paychecks!$A$4)*($C141&lt;=Paychecks!$B$4))))</f>
      </c>
      <c r="N141" s="14">
        <f>IF(OR($A141="",$C141=""),0,IF((7*($D141="Weekly")+14*($D141="Every 2 weeks"))&gt;0,MAX(0,-INT(($C141-(Paychecks!$B$5+1))/(7*($D141="Weekly")+14*($D141="Every 2 weeks")))-MAX(0,-INT(($C141-Paychecks!$A$5)/(7*($D141="Weekly")+14*($D141="Every 2 weeks"))))),IF((($D141="Monthly")+3*($D141="Quarterly")+12*($D141="Yearly"))&gt;0,IF(((YEAR((Paychecks!$B$5+1))-YEAR($C141))*12+MONTH((Paychecks!$B$5+1))-MONTH($C141))&lt;0,0,INT((((YEAR((Paychecks!$B$5+1))-YEAR($C141))*12+MONTH((Paychecks!$B$5+1))-MONTH($C141))-1)/(($D141="Monthly")+3*($D141="Quarterly")+12*($D141="Yearly")))+1+(MOD(((YEAR((Paychecks!$B$5+1))-YEAR($C141))*12+MONTH((Paychecks!$B$5+1))-MONTH($C141)),(($D141="Monthly")+3*($D141="Quarterly")+12*($D141="Yearly")))=0)*(EDATE($C141,((YEAR((Paychecks!$B$5+1))-YEAR($C141))*12+MONTH((Paychecks!$B$5+1))-MONTH($C141)))&lt;(Paychecks!$B$5+1)))-IF(((YEAR(Paychecks!$A$5)-YEAR($C141))*12+MONTH(Paychecks!$A$5)-MONTH($C141))&lt;0,0,INT((((YEAR(Paychecks!$A$5)-YEAR($C141))*12+MONTH(Paychecks!$A$5)-MONTH($C141))-1)/(($D141="Monthly")+3*($D141="Quarterly")+12*($D141="Yearly")))+1+(MOD(((YEAR(Paychecks!$A$5)-YEAR($C141))*12+MONTH(Paychecks!$A$5)-MONTH($C141)),(($D141="Monthly")+3*($D141="Quarterly")+12*($D141="Yearly")))=0)*(EDATE($C141,((YEAR(Paychecks!$A$5)-YEAR($C141))*12+MONTH(Paychecks!$A$5)-MONTH($C141)))&lt;Paychecks!$A$5)),($C141&gt;=Paychecks!$A$5)*($C141&lt;=Paychecks!$B$5))))</f>
      </c>
      <c r="O141" s="14">
        <f>IF(OR($A141="",$C141=""),0,IF((7*($D141="Weekly")+14*($D141="Every 2 weeks"))&gt;0,MAX(0,-INT(($C141-(Paychecks!$B$6+1))/(7*($D141="Weekly")+14*($D141="Every 2 weeks")))-MAX(0,-INT(($C141-Paychecks!$A$6)/(7*($D141="Weekly")+14*($D141="Every 2 weeks"))))),IF((($D141="Monthly")+3*($D141="Quarterly")+12*($D141="Yearly"))&gt;0,IF(((YEAR((Paychecks!$B$6+1))-YEAR($C141))*12+MONTH((Paychecks!$B$6+1))-MONTH($C141))&lt;0,0,INT((((YEAR((Paychecks!$B$6+1))-YEAR($C141))*12+MONTH((Paychecks!$B$6+1))-MONTH($C141))-1)/(($D141="Monthly")+3*($D141="Quarterly")+12*($D141="Yearly")))+1+(MOD(((YEAR((Paychecks!$B$6+1))-YEAR($C141))*12+MONTH((Paychecks!$B$6+1))-MONTH($C141)),(($D141="Monthly")+3*($D141="Quarterly")+12*($D141="Yearly")))=0)*(EDATE($C141,((YEAR((Paychecks!$B$6+1))-YEAR($C141))*12+MONTH((Paychecks!$B$6+1))-MONTH($C141)))&lt;(Paychecks!$B$6+1)))-IF(((YEAR(Paychecks!$A$6)-YEAR($C141))*12+MONTH(Paychecks!$A$6)-MONTH($C141))&lt;0,0,INT((((YEAR(Paychecks!$A$6)-YEAR($C141))*12+MONTH(Paychecks!$A$6)-MONTH($C141))-1)/(($D141="Monthly")+3*($D141="Quarterly")+12*($D141="Yearly")))+1+(MOD(((YEAR(Paychecks!$A$6)-YEAR($C141))*12+MONTH(Paychecks!$A$6)-MONTH($C141)),(($D141="Monthly")+3*($D141="Quarterly")+12*($D141="Yearly")))=0)*(EDATE($C141,((YEAR(Paychecks!$A$6)-YEAR($C141))*12+MONTH(Paychecks!$A$6)-MONTH($C141)))&lt;Paychecks!$A$6)),($C141&gt;=Paychecks!$A$6)*($C141&lt;=Paychecks!$B$6))))</f>
      </c>
      <c r="P141" s="14">
        <f>IF(OR($A141="",$C141=""),0,IF((7*($D141="Weekly")+14*($D141="Every 2 weeks"))&gt;0,MAX(0,-INT(($C141-(Paychecks!$B$7+1))/(7*($D141="Weekly")+14*($D141="Every 2 weeks")))-MAX(0,-INT(($C141-Paychecks!$A$7)/(7*($D141="Weekly")+14*($D141="Every 2 weeks"))))),IF((($D141="Monthly")+3*($D141="Quarterly")+12*($D141="Yearly"))&gt;0,IF(((YEAR((Paychecks!$B$7+1))-YEAR($C141))*12+MONTH((Paychecks!$B$7+1))-MONTH($C141))&lt;0,0,INT((((YEAR((Paychecks!$B$7+1))-YEAR($C141))*12+MONTH((Paychecks!$B$7+1))-MONTH($C141))-1)/(($D141="Monthly")+3*($D141="Quarterly")+12*($D141="Yearly")))+1+(MOD(((YEAR((Paychecks!$B$7+1))-YEAR($C141))*12+MONTH((Paychecks!$B$7+1))-MONTH($C141)),(($D141="Monthly")+3*($D141="Quarterly")+12*($D141="Yearly")))=0)*(EDATE($C141,((YEAR((Paychecks!$B$7+1))-YEAR($C141))*12+MONTH((Paychecks!$B$7+1))-MONTH($C141)))&lt;(Paychecks!$B$7+1)))-IF(((YEAR(Paychecks!$A$7)-YEAR($C141))*12+MONTH(Paychecks!$A$7)-MONTH($C141))&lt;0,0,INT((((YEAR(Paychecks!$A$7)-YEAR($C141))*12+MONTH(Paychecks!$A$7)-MONTH($C141))-1)/(($D141="Monthly")+3*($D141="Quarterly")+12*($D141="Yearly")))+1+(MOD(((YEAR(Paychecks!$A$7)-YEAR($C141))*12+MONTH(Paychecks!$A$7)-MONTH($C141)),(($D141="Monthly")+3*($D141="Quarterly")+12*($D141="Yearly")))=0)*(EDATE($C141,((YEAR(Paychecks!$A$7)-YEAR($C141))*12+MONTH(Paychecks!$A$7)-MONTH($C141)))&lt;Paychecks!$A$7)),($C141&gt;=Paychecks!$A$7)*($C141&lt;=Paychecks!$B$7))))</f>
      </c>
      <c r="Q141" s="14">
        <f>IF(OR($A141="",$C141=""),0,IF((7*($D141="Weekly")+14*($D141="Every 2 weeks"))&gt;0,MAX(0,-INT(($C141-(Paychecks!$B$8+1))/(7*($D141="Weekly")+14*($D141="Every 2 weeks")))-MAX(0,-INT(($C141-Paychecks!$A$8)/(7*($D141="Weekly")+14*($D141="Every 2 weeks"))))),IF((($D141="Monthly")+3*($D141="Quarterly")+12*($D141="Yearly"))&gt;0,IF(((YEAR((Paychecks!$B$8+1))-YEAR($C141))*12+MONTH((Paychecks!$B$8+1))-MONTH($C141))&lt;0,0,INT((((YEAR((Paychecks!$B$8+1))-YEAR($C141))*12+MONTH((Paychecks!$B$8+1))-MONTH($C141))-1)/(($D141="Monthly")+3*($D141="Quarterly")+12*($D141="Yearly")))+1+(MOD(((YEAR((Paychecks!$B$8+1))-YEAR($C141))*12+MONTH((Paychecks!$B$8+1))-MONTH($C141)),(($D141="Monthly")+3*($D141="Quarterly")+12*($D141="Yearly")))=0)*(EDATE($C141,((YEAR((Paychecks!$B$8+1))-YEAR($C141))*12+MONTH((Paychecks!$B$8+1))-MONTH($C141)))&lt;(Paychecks!$B$8+1)))-IF(((YEAR(Paychecks!$A$8)-YEAR($C141))*12+MONTH(Paychecks!$A$8)-MONTH($C141))&lt;0,0,INT((((YEAR(Paychecks!$A$8)-YEAR($C141))*12+MONTH(Paychecks!$A$8)-MONTH($C141))-1)/(($D141="Monthly")+3*($D141="Quarterly")+12*($D141="Yearly")))+1+(MOD(((YEAR(Paychecks!$A$8)-YEAR($C141))*12+MONTH(Paychecks!$A$8)-MONTH($C141)),(($D141="Monthly")+3*($D141="Quarterly")+12*($D141="Yearly")))=0)*(EDATE($C141,((YEAR(Paychecks!$A$8)-YEAR($C141))*12+MONTH(Paychecks!$A$8)-MONTH($C141)))&lt;Paychecks!$A$8)),($C141&gt;=Paychecks!$A$8)*($C141&lt;=Paychecks!$B$8))))</f>
      </c>
      <c r="R141" s="14">
        <f>IF(OR($A141="",$C141=""),0,IF((7*($D141="Weekly")+14*($D141="Every 2 weeks"))&gt;0,MAX(0,-INT(($C141-(Paychecks!$B$9+1))/(7*($D141="Weekly")+14*($D141="Every 2 weeks")))-MAX(0,-INT(($C141-Paychecks!$A$9)/(7*($D141="Weekly")+14*($D141="Every 2 weeks"))))),IF((($D141="Monthly")+3*($D141="Quarterly")+12*($D141="Yearly"))&gt;0,IF(((YEAR((Paychecks!$B$9+1))-YEAR($C141))*12+MONTH((Paychecks!$B$9+1))-MONTH($C141))&lt;0,0,INT((((YEAR((Paychecks!$B$9+1))-YEAR($C141))*12+MONTH((Paychecks!$B$9+1))-MONTH($C141))-1)/(($D141="Monthly")+3*($D141="Quarterly")+12*($D141="Yearly")))+1+(MOD(((YEAR((Paychecks!$B$9+1))-YEAR($C141))*12+MONTH((Paychecks!$B$9+1))-MONTH($C141)),(($D141="Monthly")+3*($D141="Quarterly")+12*($D141="Yearly")))=0)*(EDATE($C141,((YEAR((Paychecks!$B$9+1))-YEAR($C141))*12+MONTH((Paychecks!$B$9+1))-MONTH($C141)))&lt;(Paychecks!$B$9+1)))-IF(((YEAR(Paychecks!$A$9)-YEAR($C141))*12+MONTH(Paychecks!$A$9)-MONTH($C141))&lt;0,0,INT((((YEAR(Paychecks!$A$9)-YEAR($C141))*12+MONTH(Paychecks!$A$9)-MONTH($C141))-1)/(($D141="Monthly")+3*($D141="Quarterly")+12*($D141="Yearly")))+1+(MOD(((YEAR(Paychecks!$A$9)-YEAR($C141))*12+MONTH(Paychecks!$A$9)-MONTH($C141)),(($D141="Monthly")+3*($D141="Quarterly")+12*($D141="Yearly")))=0)*(EDATE($C141,((YEAR(Paychecks!$A$9)-YEAR($C141))*12+MONTH(Paychecks!$A$9)-MONTH($C141)))&lt;Paychecks!$A$9)),($C141&gt;=Paychecks!$A$9)*($C141&lt;=Paychecks!$B$9))))</f>
      </c>
    </row>
    <row r="142" spans="1:18" x14ac:dyDescent="0.25">
      <c r="A142" s="2"/>
      <c r="B142" s="11"/>
      <c r="C142" s="9"/>
      <c r="D142" s="2"/>
      <c r="E142" s="2"/>
      <c r="F142" s="2"/>
      <c r="G142" s="2">
        <f>IF(A142="","",IF(F142="Yes","Paid",IF(C142&lt;TODAY(),"Overdue",IF(C142-TODAY()&lt;=HeadsUp,"Due soon",IF(E142="Yes","Autopay","Upcoming")))))</f>
      </c>
      <c r="H142" s="2">
        <f>IF(OR(A142="",F142="Yes"),"",C142-TODAY())</f>
      </c>
      <c r="I142" s="9">
        <f>IF(OR(A142="",C142=""),"",IF(OR(C142&lt;Paychecks!$A$2,C142&gt;Paychecks!$B$9),"",INDEX(Paychecks!$A$2:$A$9,MATCH(C142,Paychecks!$A$2:$A$9,1))))</f>
      </c>
      <c r="J142" s="2"/>
      <c r="K142" s="14">
        <f>IF(OR($A142="",$C142=""),0,IF((7*($D142="Weekly")+14*($D142="Every 2 weeks"))&gt;0,MAX(0,-INT(($C142-(Paychecks!$B$2+1))/(7*($D142="Weekly")+14*($D142="Every 2 weeks")))-MAX(0,-INT(($C142-Paychecks!$A$2)/(7*($D142="Weekly")+14*($D142="Every 2 weeks"))))),IF((($D142="Monthly")+3*($D142="Quarterly")+12*($D142="Yearly"))&gt;0,IF(((YEAR((Paychecks!$B$2+1))-YEAR($C142))*12+MONTH((Paychecks!$B$2+1))-MONTH($C142))&lt;0,0,INT((((YEAR((Paychecks!$B$2+1))-YEAR($C142))*12+MONTH((Paychecks!$B$2+1))-MONTH($C142))-1)/(($D142="Monthly")+3*($D142="Quarterly")+12*($D142="Yearly")))+1+(MOD(((YEAR((Paychecks!$B$2+1))-YEAR($C142))*12+MONTH((Paychecks!$B$2+1))-MONTH($C142)),(($D142="Monthly")+3*($D142="Quarterly")+12*($D142="Yearly")))=0)*(EDATE($C142,((YEAR((Paychecks!$B$2+1))-YEAR($C142))*12+MONTH((Paychecks!$B$2+1))-MONTH($C142)))&lt;(Paychecks!$B$2+1)))-IF(((YEAR(Paychecks!$A$2)-YEAR($C142))*12+MONTH(Paychecks!$A$2)-MONTH($C142))&lt;0,0,INT((((YEAR(Paychecks!$A$2)-YEAR($C142))*12+MONTH(Paychecks!$A$2)-MONTH($C142))-1)/(($D142="Monthly")+3*($D142="Quarterly")+12*($D142="Yearly")))+1+(MOD(((YEAR(Paychecks!$A$2)-YEAR($C142))*12+MONTH(Paychecks!$A$2)-MONTH($C142)),(($D142="Monthly")+3*($D142="Quarterly")+12*($D142="Yearly")))=0)*(EDATE($C142,((YEAR(Paychecks!$A$2)-YEAR($C142))*12+MONTH(Paychecks!$A$2)-MONTH($C142)))&lt;Paychecks!$A$2)),($C142&gt;=Paychecks!$A$2)*($C142&lt;=Paychecks!$B$2))))</f>
      </c>
      <c r="L142" s="14">
        <f>IF(OR($A142="",$C142=""),0,IF((7*($D142="Weekly")+14*($D142="Every 2 weeks"))&gt;0,MAX(0,-INT(($C142-(Paychecks!$B$3+1))/(7*($D142="Weekly")+14*($D142="Every 2 weeks")))-MAX(0,-INT(($C142-Paychecks!$A$3)/(7*($D142="Weekly")+14*($D142="Every 2 weeks"))))),IF((($D142="Monthly")+3*($D142="Quarterly")+12*($D142="Yearly"))&gt;0,IF(((YEAR((Paychecks!$B$3+1))-YEAR($C142))*12+MONTH((Paychecks!$B$3+1))-MONTH($C142))&lt;0,0,INT((((YEAR((Paychecks!$B$3+1))-YEAR($C142))*12+MONTH((Paychecks!$B$3+1))-MONTH($C142))-1)/(($D142="Monthly")+3*($D142="Quarterly")+12*($D142="Yearly")))+1+(MOD(((YEAR((Paychecks!$B$3+1))-YEAR($C142))*12+MONTH((Paychecks!$B$3+1))-MONTH($C142)),(($D142="Monthly")+3*($D142="Quarterly")+12*($D142="Yearly")))=0)*(EDATE($C142,((YEAR((Paychecks!$B$3+1))-YEAR($C142))*12+MONTH((Paychecks!$B$3+1))-MONTH($C142)))&lt;(Paychecks!$B$3+1)))-IF(((YEAR(Paychecks!$A$3)-YEAR($C142))*12+MONTH(Paychecks!$A$3)-MONTH($C142))&lt;0,0,INT((((YEAR(Paychecks!$A$3)-YEAR($C142))*12+MONTH(Paychecks!$A$3)-MONTH($C142))-1)/(($D142="Monthly")+3*($D142="Quarterly")+12*($D142="Yearly")))+1+(MOD(((YEAR(Paychecks!$A$3)-YEAR($C142))*12+MONTH(Paychecks!$A$3)-MONTH($C142)),(($D142="Monthly")+3*($D142="Quarterly")+12*($D142="Yearly")))=0)*(EDATE($C142,((YEAR(Paychecks!$A$3)-YEAR($C142))*12+MONTH(Paychecks!$A$3)-MONTH($C142)))&lt;Paychecks!$A$3)),($C142&gt;=Paychecks!$A$3)*($C142&lt;=Paychecks!$B$3))))</f>
      </c>
      <c r="M142" s="14">
        <f>IF(OR($A142="",$C142=""),0,IF((7*($D142="Weekly")+14*($D142="Every 2 weeks"))&gt;0,MAX(0,-INT(($C142-(Paychecks!$B$4+1))/(7*($D142="Weekly")+14*($D142="Every 2 weeks")))-MAX(0,-INT(($C142-Paychecks!$A$4)/(7*($D142="Weekly")+14*($D142="Every 2 weeks"))))),IF((($D142="Monthly")+3*($D142="Quarterly")+12*($D142="Yearly"))&gt;0,IF(((YEAR((Paychecks!$B$4+1))-YEAR($C142))*12+MONTH((Paychecks!$B$4+1))-MONTH($C142))&lt;0,0,INT((((YEAR((Paychecks!$B$4+1))-YEAR($C142))*12+MONTH((Paychecks!$B$4+1))-MONTH($C142))-1)/(($D142="Monthly")+3*($D142="Quarterly")+12*($D142="Yearly")))+1+(MOD(((YEAR((Paychecks!$B$4+1))-YEAR($C142))*12+MONTH((Paychecks!$B$4+1))-MONTH($C142)),(($D142="Monthly")+3*($D142="Quarterly")+12*($D142="Yearly")))=0)*(EDATE($C142,((YEAR((Paychecks!$B$4+1))-YEAR($C142))*12+MONTH((Paychecks!$B$4+1))-MONTH($C142)))&lt;(Paychecks!$B$4+1)))-IF(((YEAR(Paychecks!$A$4)-YEAR($C142))*12+MONTH(Paychecks!$A$4)-MONTH($C142))&lt;0,0,INT((((YEAR(Paychecks!$A$4)-YEAR($C142))*12+MONTH(Paychecks!$A$4)-MONTH($C142))-1)/(($D142="Monthly")+3*($D142="Quarterly")+12*($D142="Yearly")))+1+(MOD(((YEAR(Paychecks!$A$4)-YEAR($C142))*12+MONTH(Paychecks!$A$4)-MONTH($C142)),(($D142="Monthly")+3*($D142="Quarterly")+12*($D142="Yearly")))=0)*(EDATE($C142,((YEAR(Paychecks!$A$4)-YEAR($C142))*12+MONTH(Paychecks!$A$4)-MONTH($C142)))&lt;Paychecks!$A$4)),($C142&gt;=Paychecks!$A$4)*($C142&lt;=Paychecks!$B$4))))</f>
      </c>
      <c r="N142" s="14">
        <f>IF(OR($A142="",$C142=""),0,IF((7*($D142="Weekly")+14*($D142="Every 2 weeks"))&gt;0,MAX(0,-INT(($C142-(Paychecks!$B$5+1))/(7*($D142="Weekly")+14*($D142="Every 2 weeks")))-MAX(0,-INT(($C142-Paychecks!$A$5)/(7*($D142="Weekly")+14*($D142="Every 2 weeks"))))),IF((($D142="Monthly")+3*($D142="Quarterly")+12*($D142="Yearly"))&gt;0,IF(((YEAR((Paychecks!$B$5+1))-YEAR($C142))*12+MONTH((Paychecks!$B$5+1))-MONTH($C142))&lt;0,0,INT((((YEAR((Paychecks!$B$5+1))-YEAR($C142))*12+MONTH((Paychecks!$B$5+1))-MONTH($C142))-1)/(($D142="Monthly")+3*($D142="Quarterly")+12*($D142="Yearly")))+1+(MOD(((YEAR((Paychecks!$B$5+1))-YEAR($C142))*12+MONTH((Paychecks!$B$5+1))-MONTH($C142)),(($D142="Monthly")+3*($D142="Quarterly")+12*($D142="Yearly")))=0)*(EDATE($C142,((YEAR((Paychecks!$B$5+1))-YEAR($C142))*12+MONTH((Paychecks!$B$5+1))-MONTH($C142)))&lt;(Paychecks!$B$5+1)))-IF(((YEAR(Paychecks!$A$5)-YEAR($C142))*12+MONTH(Paychecks!$A$5)-MONTH($C142))&lt;0,0,INT((((YEAR(Paychecks!$A$5)-YEAR($C142))*12+MONTH(Paychecks!$A$5)-MONTH($C142))-1)/(($D142="Monthly")+3*($D142="Quarterly")+12*($D142="Yearly")))+1+(MOD(((YEAR(Paychecks!$A$5)-YEAR($C142))*12+MONTH(Paychecks!$A$5)-MONTH($C142)),(($D142="Monthly")+3*($D142="Quarterly")+12*($D142="Yearly")))=0)*(EDATE($C142,((YEAR(Paychecks!$A$5)-YEAR($C142))*12+MONTH(Paychecks!$A$5)-MONTH($C142)))&lt;Paychecks!$A$5)),($C142&gt;=Paychecks!$A$5)*($C142&lt;=Paychecks!$B$5))))</f>
      </c>
      <c r="O142" s="14">
        <f>IF(OR($A142="",$C142=""),0,IF((7*($D142="Weekly")+14*($D142="Every 2 weeks"))&gt;0,MAX(0,-INT(($C142-(Paychecks!$B$6+1))/(7*($D142="Weekly")+14*($D142="Every 2 weeks")))-MAX(0,-INT(($C142-Paychecks!$A$6)/(7*($D142="Weekly")+14*($D142="Every 2 weeks"))))),IF((($D142="Monthly")+3*($D142="Quarterly")+12*($D142="Yearly"))&gt;0,IF(((YEAR((Paychecks!$B$6+1))-YEAR($C142))*12+MONTH((Paychecks!$B$6+1))-MONTH($C142))&lt;0,0,INT((((YEAR((Paychecks!$B$6+1))-YEAR($C142))*12+MONTH((Paychecks!$B$6+1))-MONTH($C142))-1)/(($D142="Monthly")+3*($D142="Quarterly")+12*($D142="Yearly")))+1+(MOD(((YEAR((Paychecks!$B$6+1))-YEAR($C142))*12+MONTH((Paychecks!$B$6+1))-MONTH($C142)),(($D142="Monthly")+3*($D142="Quarterly")+12*($D142="Yearly")))=0)*(EDATE($C142,((YEAR((Paychecks!$B$6+1))-YEAR($C142))*12+MONTH((Paychecks!$B$6+1))-MONTH($C142)))&lt;(Paychecks!$B$6+1)))-IF(((YEAR(Paychecks!$A$6)-YEAR($C142))*12+MONTH(Paychecks!$A$6)-MONTH($C142))&lt;0,0,INT((((YEAR(Paychecks!$A$6)-YEAR($C142))*12+MONTH(Paychecks!$A$6)-MONTH($C142))-1)/(($D142="Monthly")+3*($D142="Quarterly")+12*($D142="Yearly")))+1+(MOD(((YEAR(Paychecks!$A$6)-YEAR($C142))*12+MONTH(Paychecks!$A$6)-MONTH($C142)),(($D142="Monthly")+3*($D142="Quarterly")+12*($D142="Yearly")))=0)*(EDATE($C142,((YEAR(Paychecks!$A$6)-YEAR($C142))*12+MONTH(Paychecks!$A$6)-MONTH($C142)))&lt;Paychecks!$A$6)),($C142&gt;=Paychecks!$A$6)*($C142&lt;=Paychecks!$B$6))))</f>
      </c>
      <c r="P142" s="14">
        <f>IF(OR($A142="",$C142=""),0,IF((7*($D142="Weekly")+14*($D142="Every 2 weeks"))&gt;0,MAX(0,-INT(($C142-(Paychecks!$B$7+1))/(7*($D142="Weekly")+14*($D142="Every 2 weeks")))-MAX(0,-INT(($C142-Paychecks!$A$7)/(7*($D142="Weekly")+14*($D142="Every 2 weeks"))))),IF((($D142="Monthly")+3*($D142="Quarterly")+12*($D142="Yearly"))&gt;0,IF(((YEAR((Paychecks!$B$7+1))-YEAR($C142))*12+MONTH((Paychecks!$B$7+1))-MONTH($C142))&lt;0,0,INT((((YEAR((Paychecks!$B$7+1))-YEAR($C142))*12+MONTH((Paychecks!$B$7+1))-MONTH($C142))-1)/(($D142="Monthly")+3*($D142="Quarterly")+12*($D142="Yearly")))+1+(MOD(((YEAR((Paychecks!$B$7+1))-YEAR($C142))*12+MONTH((Paychecks!$B$7+1))-MONTH($C142)),(($D142="Monthly")+3*($D142="Quarterly")+12*($D142="Yearly")))=0)*(EDATE($C142,((YEAR((Paychecks!$B$7+1))-YEAR($C142))*12+MONTH((Paychecks!$B$7+1))-MONTH($C142)))&lt;(Paychecks!$B$7+1)))-IF(((YEAR(Paychecks!$A$7)-YEAR($C142))*12+MONTH(Paychecks!$A$7)-MONTH($C142))&lt;0,0,INT((((YEAR(Paychecks!$A$7)-YEAR($C142))*12+MONTH(Paychecks!$A$7)-MONTH($C142))-1)/(($D142="Monthly")+3*($D142="Quarterly")+12*($D142="Yearly")))+1+(MOD(((YEAR(Paychecks!$A$7)-YEAR($C142))*12+MONTH(Paychecks!$A$7)-MONTH($C142)),(($D142="Monthly")+3*($D142="Quarterly")+12*($D142="Yearly")))=0)*(EDATE($C142,((YEAR(Paychecks!$A$7)-YEAR($C142))*12+MONTH(Paychecks!$A$7)-MONTH($C142)))&lt;Paychecks!$A$7)),($C142&gt;=Paychecks!$A$7)*($C142&lt;=Paychecks!$B$7))))</f>
      </c>
      <c r="Q142" s="14">
        <f>IF(OR($A142="",$C142=""),0,IF((7*($D142="Weekly")+14*($D142="Every 2 weeks"))&gt;0,MAX(0,-INT(($C142-(Paychecks!$B$8+1))/(7*($D142="Weekly")+14*($D142="Every 2 weeks")))-MAX(0,-INT(($C142-Paychecks!$A$8)/(7*($D142="Weekly")+14*($D142="Every 2 weeks"))))),IF((($D142="Monthly")+3*($D142="Quarterly")+12*($D142="Yearly"))&gt;0,IF(((YEAR((Paychecks!$B$8+1))-YEAR($C142))*12+MONTH((Paychecks!$B$8+1))-MONTH($C142))&lt;0,0,INT((((YEAR((Paychecks!$B$8+1))-YEAR($C142))*12+MONTH((Paychecks!$B$8+1))-MONTH($C142))-1)/(($D142="Monthly")+3*($D142="Quarterly")+12*($D142="Yearly")))+1+(MOD(((YEAR((Paychecks!$B$8+1))-YEAR($C142))*12+MONTH((Paychecks!$B$8+1))-MONTH($C142)),(($D142="Monthly")+3*($D142="Quarterly")+12*($D142="Yearly")))=0)*(EDATE($C142,((YEAR((Paychecks!$B$8+1))-YEAR($C142))*12+MONTH((Paychecks!$B$8+1))-MONTH($C142)))&lt;(Paychecks!$B$8+1)))-IF(((YEAR(Paychecks!$A$8)-YEAR($C142))*12+MONTH(Paychecks!$A$8)-MONTH($C142))&lt;0,0,INT((((YEAR(Paychecks!$A$8)-YEAR($C142))*12+MONTH(Paychecks!$A$8)-MONTH($C142))-1)/(($D142="Monthly")+3*($D142="Quarterly")+12*($D142="Yearly")))+1+(MOD(((YEAR(Paychecks!$A$8)-YEAR($C142))*12+MONTH(Paychecks!$A$8)-MONTH($C142)),(($D142="Monthly")+3*($D142="Quarterly")+12*($D142="Yearly")))=0)*(EDATE($C142,((YEAR(Paychecks!$A$8)-YEAR($C142))*12+MONTH(Paychecks!$A$8)-MONTH($C142)))&lt;Paychecks!$A$8)),($C142&gt;=Paychecks!$A$8)*($C142&lt;=Paychecks!$B$8))))</f>
      </c>
      <c r="R142" s="14">
        <f>IF(OR($A142="",$C142=""),0,IF((7*($D142="Weekly")+14*($D142="Every 2 weeks"))&gt;0,MAX(0,-INT(($C142-(Paychecks!$B$9+1))/(7*($D142="Weekly")+14*($D142="Every 2 weeks")))-MAX(0,-INT(($C142-Paychecks!$A$9)/(7*($D142="Weekly")+14*($D142="Every 2 weeks"))))),IF((($D142="Monthly")+3*($D142="Quarterly")+12*($D142="Yearly"))&gt;0,IF(((YEAR((Paychecks!$B$9+1))-YEAR($C142))*12+MONTH((Paychecks!$B$9+1))-MONTH($C142))&lt;0,0,INT((((YEAR((Paychecks!$B$9+1))-YEAR($C142))*12+MONTH((Paychecks!$B$9+1))-MONTH($C142))-1)/(($D142="Monthly")+3*($D142="Quarterly")+12*($D142="Yearly")))+1+(MOD(((YEAR((Paychecks!$B$9+1))-YEAR($C142))*12+MONTH((Paychecks!$B$9+1))-MONTH($C142)),(($D142="Monthly")+3*($D142="Quarterly")+12*($D142="Yearly")))=0)*(EDATE($C142,((YEAR((Paychecks!$B$9+1))-YEAR($C142))*12+MONTH((Paychecks!$B$9+1))-MONTH($C142)))&lt;(Paychecks!$B$9+1)))-IF(((YEAR(Paychecks!$A$9)-YEAR($C142))*12+MONTH(Paychecks!$A$9)-MONTH($C142))&lt;0,0,INT((((YEAR(Paychecks!$A$9)-YEAR($C142))*12+MONTH(Paychecks!$A$9)-MONTH($C142))-1)/(($D142="Monthly")+3*($D142="Quarterly")+12*($D142="Yearly")))+1+(MOD(((YEAR(Paychecks!$A$9)-YEAR($C142))*12+MONTH(Paychecks!$A$9)-MONTH($C142)),(($D142="Monthly")+3*($D142="Quarterly")+12*($D142="Yearly")))=0)*(EDATE($C142,((YEAR(Paychecks!$A$9)-YEAR($C142))*12+MONTH(Paychecks!$A$9)-MONTH($C142)))&lt;Paychecks!$A$9)),($C142&gt;=Paychecks!$A$9)*($C142&lt;=Paychecks!$B$9))))</f>
      </c>
    </row>
    <row r="143" spans="1:18" x14ac:dyDescent="0.25">
      <c r="A143" s="2"/>
      <c r="B143" s="11"/>
      <c r="C143" s="9"/>
      <c r="D143" s="2"/>
      <c r="E143" s="2"/>
      <c r="F143" s="2"/>
      <c r="G143" s="2">
        <f>IF(A143="","",IF(F143="Yes","Paid",IF(C143&lt;TODAY(),"Overdue",IF(C143-TODAY()&lt;=HeadsUp,"Due soon",IF(E143="Yes","Autopay","Upcoming")))))</f>
      </c>
      <c r="H143" s="2">
        <f>IF(OR(A143="",F143="Yes"),"",C143-TODAY())</f>
      </c>
      <c r="I143" s="9">
        <f>IF(OR(A143="",C143=""),"",IF(OR(C143&lt;Paychecks!$A$2,C143&gt;Paychecks!$B$9),"",INDEX(Paychecks!$A$2:$A$9,MATCH(C143,Paychecks!$A$2:$A$9,1))))</f>
      </c>
      <c r="J143" s="2"/>
      <c r="K143" s="14">
        <f>IF(OR($A143="",$C143=""),0,IF((7*($D143="Weekly")+14*($D143="Every 2 weeks"))&gt;0,MAX(0,-INT(($C143-(Paychecks!$B$2+1))/(7*($D143="Weekly")+14*($D143="Every 2 weeks")))-MAX(0,-INT(($C143-Paychecks!$A$2)/(7*($D143="Weekly")+14*($D143="Every 2 weeks"))))),IF((($D143="Monthly")+3*($D143="Quarterly")+12*($D143="Yearly"))&gt;0,IF(((YEAR((Paychecks!$B$2+1))-YEAR($C143))*12+MONTH((Paychecks!$B$2+1))-MONTH($C143))&lt;0,0,INT((((YEAR((Paychecks!$B$2+1))-YEAR($C143))*12+MONTH((Paychecks!$B$2+1))-MONTH($C143))-1)/(($D143="Monthly")+3*($D143="Quarterly")+12*($D143="Yearly")))+1+(MOD(((YEAR((Paychecks!$B$2+1))-YEAR($C143))*12+MONTH((Paychecks!$B$2+1))-MONTH($C143)),(($D143="Monthly")+3*($D143="Quarterly")+12*($D143="Yearly")))=0)*(EDATE($C143,((YEAR((Paychecks!$B$2+1))-YEAR($C143))*12+MONTH((Paychecks!$B$2+1))-MONTH($C143)))&lt;(Paychecks!$B$2+1)))-IF(((YEAR(Paychecks!$A$2)-YEAR($C143))*12+MONTH(Paychecks!$A$2)-MONTH($C143))&lt;0,0,INT((((YEAR(Paychecks!$A$2)-YEAR($C143))*12+MONTH(Paychecks!$A$2)-MONTH($C143))-1)/(($D143="Monthly")+3*($D143="Quarterly")+12*($D143="Yearly")))+1+(MOD(((YEAR(Paychecks!$A$2)-YEAR($C143))*12+MONTH(Paychecks!$A$2)-MONTH($C143)),(($D143="Monthly")+3*($D143="Quarterly")+12*($D143="Yearly")))=0)*(EDATE($C143,((YEAR(Paychecks!$A$2)-YEAR($C143))*12+MONTH(Paychecks!$A$2)-MONTH($C143)))&lt;Paychecks!$A$2)),($C143&gt;=Paychecks!$A$2)*($C143&lt;=Paychecks!$B$2))))</f>
      </c>
      <c r="L143" s="14">
        <f>IF(OR($A143="",$C143=""),0,IF((7*($D143="Weekly")+14*($D143="Every 2 weeks"))&gt;0,MAX(0,-INT(($C143-(Paychecks!$B$3+1))/(7*($D143="Weekly")+14*($D143="Every 2 weeks")))-MAX(0,-INT(($C143-Paychecks!$A$3)/(7*($D143="Weekly")+14*($D143="Every 2 weeks"))))),IF((($D143="Monthly")+3*($D143="Quarterly")+12*($D143="Yearly"))&gt;0,IF(((YEAR((Paychecks!$B$3+1))-YEAR($C143))*12+MONTH((Paychecks!$B$3+1))-MONTH($C143))&lt;0,0,INT((((YEAR((Paychecks!$B$3+1))-YEAR($C143))*12+MONTH((Paychecks!$B$3+1))-MONTH($C143))-1)/(($D143="Monthly")+3*($D143="Quarterly")+12*($D143="Yearly")))+1+(MOD(((YEAR((Paychecks!$B$3+1))-YEAR($C143))*12+MONTH((Paychecks!$B$3+1))-MONTH($C143)),(($D143="Monthly")+3*($D143="Quarterly")+12*($D143="Yearly")))=0)*(EDATE($C143,((YEAR((Paychecks!$B$3+1))-YEAR($C143))*12+MONTH((Paychecks!$B$3+1))-MONTH($C143)))&lt;(Paychecks!$B$3+1)))-IF(((YEAR(Paychecks!$A$3)-YEAR($C143))*12+MONTH(Paychecks!$A$3)-MONTH($C143))&lt;0,0,INT((((YEAR(Paychecks!$A$3)-YEAR($C143))*12+MONTH(Paychecks!$A$3)-MONTH($C143))-1)/(($D143="Monthly")+3*($D143="Quarterly")+12*($D143="Yearly")))+1+(MOD(((YEAR(Paychecks!$A$3)-YEAR($C143))*12+MONTH(Paychecks!$A$3)-MONTH($C143)),(($D143="Monthly")+3*($D143="Quarterly")+12*($D143="Yearly")))=0)*(EDATE($C143,((YEAR(Paychecks!$A$3)-YEAR($C143))*12+MONTH(Paychecks!$A$3)-MONTH($C143)))&lt;Paychecks!$A$3)),($C143&gt;=Paychecks!$A$3)*($C143&lt;=Paychecks!$B$3))))</f>
      </c>
      <c r="M143" s="14">
        <f>IF(OR($A143="",$C143=""),0,IF((7*($D143="Weekly")+14*($D143="Every 2 weeks"))&gt;0,MAX(0,-INT(($C143-(Paychecks!$B$4+1))/(7*($D143="Weekly")+14*($D143="Every 2 weeks")))-MAX(0,-INT(($C143-Paychecks!$A$4)/(7*($D143="Weekly")+14*($D143="Every 2 weeks"))))),IF((($D143="Monthly")+3*($D143="Quarterly")+12*($D143="Yearly"))&gt;0,IF(((YEAR((Paychecks!$B$4+1))-YEAR($C143))*12+MONTH((Paychecks!$B$4+1))-MONTH($C143))&lt;0,0,INT((((YEAR((Paychecks!$B$4+1))-YEAR($C143))*12+MONTH((Paychecks!$B$4+1))-MONTH($C143))-1)/(($D143="Monthly")+3*($D143="Quarterly")+12*($D143="Yearly")))+1+(MOD(((YEAR((Paychecks!$B$4+1))-YEAR($C143))*12+MONTH((Paychecks!$B$4+1))-MONTH($C143)),(($D143="Monthly")+3*($D143="Quarterly")+12*($D143="Yearly")))=0)*(EDATE($C143,((YEAR((Paychecks!$B$4+1))-YEAR($C143))*12+MONTH((Paychecks!$B$4+1))-MONTH($C143)))&lt;(Paychecks!$B$4+1)))-IF(((YEAR(Paychecks!$A$4)-YEAR($C143))*12+MONTH(Paychecks!$A$4)-MONTH($C143))&lt;0,0,INT((((YEAR(Paychecks!$A$4)-YEAR($C143))*12+MONTH(Paychecks!$A$4)-MONTH($C143))-1)/(($D143="Monthly")+3*($D143="Quarterly")+12*($D143="Yearly")))+1+(MOD(((YEAR(Paychecks!$A$4)-YEAR($C143))*12+MONTH(Paychecks!$A$4)-MONTH($C143)),(($D143="Monthly")+3*($D143="Quarterly")+12*($D143="Yearly")))=0)*(EDATE($C143,((YEAR(Paychecks!$A$4)-YEAR($C143))*12+MONTH(Paychecks!$A$4)-MONTH($C143)))&lt;Paychecks!$A$4)),($C143&gt;=Paychecks!$A$4)*($C143&lt;=Paychecks!$B$4))))</f>
      </c>
      <c r="N143" s="14">
        <f>IF(OR($A143="",$C143=""),0,IF((7*($D143="Weekly")+14*($D143="Every 2 weeks"))&gt;0,MAX(0,-INT(($C143-(Paychecks!$B$5+1))/(7*($D143="Weekly")+14*($D143="Every 2 weeks")))-MAX(0,-INT(($C143-Paychecks!$A$5)/(7*($D143="Weekly")+14*($D143="Every 2 weeks"))))),IF((($D143="Monthly")+3*($D143="Quarterly")+12*($D143="Yearly"))&gt;0,IF(((YEAR((Paychecks!$B$5+1))-YEAR($C143))*12+MONTH((Paychecks!$B$5+1))-MONTH($C143))&lt;0,0,INT((((YEAR((Paychecks!$B$5+1))-YEAR($C143))*12+MONTH((Paychecks!$B$5+1))-MONTH($C143))-1)/(($D143="Monthly")+3*($D143="Quarterly")+12*($D143="Yearly")))+1+(MOD(((YEAR((Paychecks!$B$5+1))-YEAR($C143))*12+MONTH((Paychecks!$B$5+1))-MONTH($C143)),(($D143="Monthly")+3*($D143="Quarterly")+12*($D143="Yearly")))=0)*(EDATE($C143,((YEAR((Paychecks!$B$5+1))-YEAR($C143))*12+MONTH((Paychecks!$B$5+1))-MONTH($C143)))&lt;(Paychecks!$B$5+1)))-IF(((YEAR(Paychecks!$A$5)-YEAR($C143))*12+MONTH(Paychecks!$A$5)-MONTH($C143))&lt;0,0,INT((((YEAR(Paychecks!$A$5)-YEAR($C143))*12+MONTH(Paychecks!$A$5)-MONTH($C143))-1)/(($D143="Monthly")+3*($D143="Quarterly")+12*($D143="Yearly")))+1+(MOD(((YEAR(Paychecks!$A$5)-YEAR($C143))*12+MONTH(Paychecks!$A$5)-MONTH($C143)),(($D143="Monthly")+3*($D143="Quarterly")+12*($D143="Yearly")))=0)*(EDATE($C143,((YEAR(Paychecks!$A$5)-YEAR($C143))*12+MONTH(Paychecks!$A$5)-MONTH($C143)))&lt;Paychecks!$A$5)),($C143&gt;=Paychecks!$A$5)*($C143&lt;=Paychecks!$B$5))))</f>
      </c>
      <c r="O143" s="14">
        <f>IF(OR($A143="",$C143=""),0,IF((7*($D143="Weekly")+14*($D143="Every 2 weeks"))&gt;0,MAX(0,-INT(($C143-(Paychecks!$B$6+1))/(7*($D143="Weekly")+14*($D143="Every 2 weeks")))-MAX(0,-INT(($C143-Paychecks!$A$6)/(7*($D143="Weekly")+14*($D143="Every 2 weeks"))))),IF((($D143="Monthly")+3*($D143="Quarterly")+12*($D143="Yearly"))&gt;0,IF(((YEAR((Paychecks!$B$6+1))-YEAR($C143))*12+MONTH((Paychecks!$B$6+1))-MONTH($C143))&lt;0,0,INT((((YEAR((Paychecks!$B$6+1))-YEAR($C143))*12+MONTH((Paychecks!$B$6+1))-MONTH($C143))-1)/(($D143="Monthly")+3*($D143="Quarterly")+12*($D143="Yearly")))+1+(MOD(((YEAR((Paychecks!$B$6+1))-YEAR($C143))*12+MONTH((Paychecks!$B$6+1))-MONTH($C143)),(($D143="Monthly")+3*($D143="Quarterly")+12*($D143="Yearly")))=0)*(EDATE($C143,((YEAR((Paychecks!$B$6+1))-YEAR($C143))*12+MONTH((Paychecks!$B$6+1))-MONTH($C143)))&lt;(Paychecks!$B$6+1)))-IF(((YEAR(Paychecks!$A$6)-YEAR($C143))*12+MONTH(Paychecks!$A$6)-MONTH($C143))&lt;0,0,INT((((YEAR(Paychecks!$A$6)-YEAR($C143))*12+MONTH(Paychecks!$A$6)-MONTH($C143))-1)/(($D143="Monthly")+3*($D143="Quarterly")+12*($D143="Yearly")))+1+(MOD(((YEAR(Paychecks!$A$6)-YEAR($C143))*12+MONTH(Paychecks!$A$6)-MONTH($C143)),(($D143="Monthly")+3*($D143="Quarterly")+12*($D143="Yearly")))=0)*(EDATE($C143,((YEAR(Paychecks!$A$6)-YEAR($C143))*12+MONTH(Paychecks!$A$6)-MONTH($C143)))&lt;Paychecks!$A$6)),($C143&gt;=Paychecks!$A$6)*($C143&lt;=Paychecks!$B$6))))</f>
      </c>
      <c r="P143" s="14">
        <f>IF(OR($A143="",$C143=""),0,IF((7*($D143="Weekly")+14*($D143="Every 2 weeks"))&gt;0,MAX(0,-INT(($C143-(Paychecks!$B$7+1))/(7*($D143="Weekly")+14*($D143="Every 2 weeks")))-MAX(0,-INT(($C143-Paychecks!$A$7)/(7*($D143="Weekly")+14*($D143="Every 2 weeks"))))),IF((($D143="Monthly")+3*($D143="Quarterly")+12*($D143="Yearly"))&gt;0,IF(((YEAR((Paychecks!$B$7+1))-YEAR($C143))*12+MONTH((Paychecks!$B$7+1))-MONTH($C143))&lt;0,0,INT((((YEAR((Paychecks!$B$7+1))-YEAR($C143))*12+MONTH((Paychecks!$B$7+1))-MONTH($C143))-1)/(($D143="Monthly")+3*($D143="Quarterly")+12*($D143="Yearly")))+1+(MOD(((YEAR((Paychecks!$B$7+1))-YEAR($C143))*12+MONTH((Paychecks!$B$7+1))-MONTH($C143)),(($D143="Monthly")+3*($D143="Quarterly")+12*($D143="Yearly")))=0)*(EDATE($C143,((YEAR((Paychecks!$B$7+1))-YEAR($C143))*12+MONTH((Paychecks!$B$7+1))-MONTH($C143)))&lt;(Paychecks!$B$7+1)))-IF(((YEAR(Paychecks!$A$7)-YEAR($C143))*12+MONTH(Paychecks!$A$7)-MONTH($C143))&lt;0,0,INT((((YEAR(Paychecks!$A$7)-YEAR($C143))*12+MONTH(Paychecks!$A$7)-MONTH($C143))-1)/(($D143="Monthly")+3*($D143="Quarterly")+12*($D143="Yearly")))+1+(MOD(((YEAR(Paychecks!$A$7)-YEAR($C143))*12+MONTH(Paychecks!$A$7)-MONTH($C143)),(($D143="Monthly")+3*($D143="Quarterly")+12*($D143="Yearly")))=0)*(EDATE($C143,((YEAR(Paychecks!$A$7)-YEAR($C143))*12+MONTH(Paychecks!$A$7)-MONTH($C143)))&lt;Paychecks!$A$7)),($C143&gt;=Paychecks!$A$7)*($C143&lt;=Paychecks!$B$7))))</f>
      </c>
      <c r="Q143" s="14">
        <f>IF(OR($A143="",$C143=""),0,IF((7*($D143="Weekly")+14*($D143="Every 2 weeks"))&gt;0,MAX(0,-INT(($C143-(Paychecks!$B$8+1))/(7*($D143="Weekly")+14*($D143="Every 2 weeks")))-MAX(0,-INT(($C143-Paychecks!$A$8)/(7*($D143="Weekly")+14*($D143="Every 2 weeks"))))),IF((($D143="Monthly")+3*($D143="Quarterly")+12*($D143="Yearly"))&gt;0,IF(((YEAR((Paychecks!$B$8+1))-YEAR($C143))*12+MONTH((Paychecks!$B$8+1))-MONTH($C143))&lt;0,0,INT((((YEAR((Paychecks!$B$8+1))-YEAR($C143))*12+MONTH((Paychecks!$B$8+1))-MONTH($C143))-1)/(($D143="Monthly")+3*($D143="Quarterly")+12*($D143="Yearly")))+1+(MOD(((YEAR((Paychecks!$B$8+1))-YEAR($C143))*12+MONTH((Paychecks!$B$8+1))-MONTH($C143)),(($D143="Monthly")+3*($D143="Quarterly")+12*($D143="Yearly")))=0)*(EDATE($C143,((YEAR((Paychecks!$B$8+1))-YEAR($C143))*12+MONTH((Paychecks!$B$8+1))-MONTH($C143)))&lt;(Paychecks!$B$8+1)))-IF(((YEAR(Paychecks!$A$8)-YEAR($C143))*12+MONTH(Paychecks!$A$8)-MONTH($C143))&lt;0,0,INT((((YEAR(Paychecks!$A$8)-YEAR($C143))*12+MONTH(Paychecks!$A$8)-MONTH($C143))-1)/(($D143="Monthly")+3*($D143="Quarterly")+12*($D143="Yearly")))+1+(MOD(((YEAR(Paychecks!$A$8)-YEAR($C143))*12+MONTH(Paychecks!$A$8)-MONTH($C143)),(($D143="Monthly")+3*($D143="Quarterly")+12*($D143="Yearly")))=0)*(EDATE($C143,((YEAR(Paychecks!$A$8)-YEAR($C143))*12+MONTH(Paychecks!$A$8)-MONTH($C143)))&lt;Paychecks!$A$8)),($C143&gt;=Paychecks!$A$8)*($C143&lt;=Paychecks!$B$8))))</f>
      </c>
      <c r="R143" s="14">
        <f>IF(OR($A143="",$C143=""),0,IF((7*($D143="Weekly")+14*($D143="Every 2 weeks"))&gt;0,MAX(0,-INT(($C143-(Paychecks!$B$9+1))/(7*($D143="Weekly")+14*($D143="Every 2 weeks")))-MAX(0,-INT(($C143-Paychecks!$A$9)/(7*($D143="Weekly")+14*($D143="Every 2 weeks"))))),IF((($D143="Monthly")+3*($D143="Quarterly")+12*($D143="Yearly"))&gt;0,IF(((YEAR((Paychecks!$B$9+1))-YEAR($C143))*12+MONTH((Paychecks!$B$9+1))-MONTH($C143))&lt;0,0,INT((((YEAR((Paychecks!$B$9+1))-YEAR($C143))*12+MONTH((Paychecks!$B$9+1))-MONTH($C143))-1)/(($D143="Monthly")+3*($D143="Quarterly")+12*($D143="Yearly")))+1+(MOD(((YEAR((Paychecks!$B$9+1))-YEAR($C143))*12+MONTH((Paychecks!$B$9+1))-MONTH($C143)),(($D143="Monthly")+3*($D143="Quarterly")+12*($D143="Yearly")))=0)*(EDATE($C143,((YEAR((Paychecks!$B$9+1))-YEAR($C143))*12+MONTH((Paychecks!$B$9+1))-MONTH($C143)))&lt;(Paychecks!$B$9+1)))-IF(((YEAR(Paychecks!$A$9)-YEAR($C143))*12+MONTH(Paychecks!$A$9)-MONTH($C143))&lt;0,0,INT((((YEAR(Paychecks!$A$9)-YEAR($C143))*12+MONTH(Paychecks!$A$9)-MONTH($C143))-1)/(($D143="Monthly")+3*($D143="Quarterly")+12*($D143="Yearly")))+1+(MOD(((YEAR(Paychecks!$A$9)-YEAR($C143))*12+MONTH(Paychecks!$A$9)-MONTH($C143)),(($D143="Monthly")+3*($D143="Quarterly")+12*($D143="Yearly")))=0)*(EDATE($C143,((YEAR(Paychecks!$A$9)-YEAR($C143))*12+MONTH(Paychecks!$A$9)-MONTH($C143)))&lt;Paychecks!$A$9)),($C143&gt;=Paychecks!$A$9)*($C143&lt;=Paychecks!$B$9))))</f>
      </c>
    </row>
    <row r="144" spans="1:18" x14ac:dyDescent="0.25">
      <c r="A144" s="2"/>
      <c r="B144" s="11"/>
      <c r="C144" s="9"/>
      <c r="D144" s="2"/>
      <c r="E144" s="2"/>
      <c r="F144" s="2"/>
      <c r="G144" s="2">
        <f>IF(A144="","",IF(F144="Yes","Paid",IF(C144&lt;TODAY(),"Overdue",IF(C144-TODAY()&lt;=HeadsUp,"Due soon",IF(E144="Yes","Autopay","Upcoming")))))</f>
      </c>
      <c r="H144" s="2">
        <f>IF(OR(A144="",F144="Yes"),"",C144-TODAY())</f>
      </c>
      <c r="I144" s="9">
        <f>IF(OR(A144="",C144=""),"",IF(OR(C144&lt;Paychecks!$A$2,C144&gt;Paychecks!$B$9),"",INDEX(Paychecks!$A$2:$A$9,MATCH(C144,Paychecks!$A$2:$A$9,1))))</f>
      </c>
      <c r="J144" s="2"/>
      <c r="K144" s="14">
        <f>IF(OR($A144="",$C144=""),0,IF((7*($D144="Weekly")+14*($D144="Every 2 weeks"))&gt;0,MAX(0,-INT(($C144-(Paychecks!$B$2+1))/(7*($D144="Weekly")+14*($D144="Every 2 weeks")))-MAX(0,-INT(($C144-Paychecks!$A$2)/(7*($D144="Weekly")+14*($D144="Every 2 weeks"))))),IF((($D144="Monthly")+3*($D144="Quarterly")+12*($D144="Yearly"))&gt;0,IF(((YEAR((Paychecks!$B$2+1))-YEAR($C144))*12+MONTH((Paychecks!$B$2+1))-MONTH($C144))&lt;0,0,INT((((YEAR((Paychecks!$B$2+1))-YEAR($C144))*12+MONTH((Paychecks!$B$2+1))-MONTH($C144))-1)/(($D144="Monthly")+3*($D144="Quarterly")+12*($D144="Yearly")))+1+(MOD(((YEAR((Paychecks!$B$2+1))-YEAR($C144))*12+MONTH((Paychecks!$B$2+1))-MONTH($C144)),(($D144="Monthly")+3*($D144="Quarterly")+12*($D144="Yearly")))=0)*(EDATE($C144,((YEAR((Paychecks!$B$2+1))-YEAR($C144))*12+MONTH((Paychecks!$B$2+1))-MONTH($C144)))&lt;(Paychecks!$B$2+1)))-IF(((YEAR(Paychecks!$A$2)-YEAR($C144))*12+MONTH(Paychecks!$A$2)-MONTH($C144))&lt;0,0,INT((((YEAR(Paychecks!$A$2)-YEAR($C144))*12+MONTH(Paychecks!$A$2)-MONTH($C144))-1)/(($D144="Monthly")+3*($D144="Quarterly")+12*($D144="Yearly")))+1+(MOD(((YEAR(Paychecks!$A$2)-YEAR($C144))*12+MONTH(Paychecks!$A$2)-MONTH($C144)),(($D144="Monthly")+3*($D144="Quarterly")+12*($D144="Yearly")))=0)*(EDATE($C144,((YEAR(Paychecks!$A$2)-YEAR($C144))*12+MONTH(Paychecks!$A$2)-MONTH($C144)))&lt;Paychecks!$A$2)),($C144&gt;=Paychecks!$A$2)*($C144&lt;=Paychecks!$B$2))))</f>
      </c>
      <c r="L144" s="14">
        <f>IF(OR($A144="",$C144=""),0,IF((7*($D144="Weekly")+14*($D144="Every 2 weeks"))&gt;0,MAX(0,-INT(($C144-(Paychecks!$B$3+1))/(7*($D144="Weekly")+14*($D144="Every 2 weeks")))-MAX(0,-INT(($C144-Paychecks!$A$3)/(7*($D144="Weekly")+14*($D144="Every 2 weeks"))))),IF((($D144="Monthly")+3*($D144="Quarterly")+12*($D144="Yearly"))&gt;0,IF(((YEAR((Paychecks!$B$3+1))-YEAR($C144))*12+MONTH((Paychecks!$B$3+1))-MONTH($C144))&lt;0,0,INT((((YEAR((Paychecks!$B$3+1))-YEAR($C144))*12+MONTH((Paychecks!$B$3+1))-MONTH($C144))-1)/(($D144="Monthly")+3*($D144="Quarterly")+12*($D144="Yearly")))+1+(MOD(((YEAR((Paychecks!$B$3+1))-YEAR($C144))*12+MONTH((Paychecks!$B$3+1))-MONTH($C144)),(($D144="Monthly")+3*($D144="Quarterly")+12*($D144="Yearly")))=0)*(EDATE($C144,((YEAR((Paychecks!$B$3+1))-YEAR($C144))*12+MONTH((Paychecks!$B$3+1))-MONTH($C144)))&lt;(Paychecks!$B$3+1)))-IF(((YEAR(Paychecks!$A$3)-YEAR($C144))*12+MONTH(Paychecks!$A$3)-MONTH($C144))&lt;0,0,INT((((YEAR(Paychecks!$A$3)-YEAR($C144))*12+MONTH(Paychecks!$A$3)-MONTH($C144))-1)/(($D144="Monthly")+3*($D144="Quarterly")+12*($D144="Yearly")))+1+(MOD(((YEAR(Paychecks!$A$3)-YEAR($C144))*12+MONTH(Paychecks!$A$3)-MONTH($C144)),(($D144="Monthly")+3*($D144="Quarterly")+12*($D144="Yearly")))=0)*(EDATE($C144,((YEAR(Paychecks!$A$3)-YEAR($C144))*12+MONTH(Paychecks!$A$3)-MONTH($C144)))&lt;Paychecks!$A$3)),($C144&gt;=Paychecks!$A$3)*($C144&lt;=Paychecks!$B$3))))</f>
      </c>
      <c r="M144" s="14">
        <f>IF(OR($A144="",$C144=""),0,IF((7*($D144="Weekly")+14*($D144="Every 2 weeks"))&gt;0,MAX(0,-INT(($C144-(Paychecks!$B$4+1))/(7*($D144="Weekly")+14*($D144="Every 2 weeks")))-MAX(0,-INT(($C144-Paychecks!$A$4)/(7*($D144="Weekly")+14*($D144="Every 2 weeks"))))),IF((($D144="Monthly")+3*($D144="Quarterly")+12*($D144="Yearly"))&gt;0,IF(((YEAR((Paychecks!$B$4+1))-YEAR($C144))*12+MONTH((Paychecks!$B$4+1))-MONTH($C144))&lt;0,0,INT((((YEAR((Paychecks!$B$4+1))-YEAR($C144))*12+MONTH((Paychecks!$B$4+1))-MONTH($C144))-1)/(($D144="Monthly")+3*($D144="Quarterly")+12*($D144="Yearly")))+1+(MOD(((YEAR((Paychecks!$B$4+1))-YEAR($C144))*12+MONTH((Paychecks!$B$4+1))-MONTH($C144)),(($D144="Monthly")+3*($D144="Quarterly")+12*($D144="Yearly")))=0)*(EDATE($C144,((YEAR((Paychecks!$B$4+1))-YEAR($C144))*12+MONTH((Paychecks!$B$4+1))-MONTH($C144)))&lt;(Paychecks!$B$4+1)))-IF(((YEAR(Paychecks!$A$4)-YEAR($C144))*12+MONTH(Paychecks!$A$4)-MONTH($C144))&lt;0,0,INT((((YEAR(Paychecks!$A$4)-YEAR($C144))*12+MONTH(Paychecks!$A$4)-MONTH($C144))-1)/(($D144="Monthly")+3*($D144="Quarterly")+12*($D144="Yearly")))+1+(MOD(((YEAR(Paychecks!$A$4)-YEAR($C144))*12+MONTH(Paychecks!$A$4)-MONTH($C144)),(($D144="Monthly")+3*($D144="Quarterly")+12*($D144="Yearly")))=0)*(EDATE($C144,((YEAR(Paychecks!$A$4)-YEAR($C144))*12+MONTH(Paychecks!$A$4)-MONTH($C144)))&lt;Paychecks!$A$4)),($C144&gt;=Paychecks!$A$4)*($C144&lt;=Paychecks!$B$4))))</f>
      </c>
      <c r="N144" s="14">
        <f>IF(OR($A144="",$C144=""),0,IF((7*($D144="Weekly")+14*($D144="Every 2 weeks"))&gt;0,MAX(0,-INT(($C144-(Paychecks!$B$5+1))/(7*($D144="Weekly")+14*($D144="Every 2 weeks")))-MAX(0,-INT(($C144-Paychecks!$A$5)/(7*($D144="Weekly")+14*($D144="Every 2 weeks"))))),IF((($D144="Monthly")+3*($D144="Quarterly")+12*($D144="Yearly"))&gt;0,IF(((YEAR((Paychecks!$B$5+1))-YEAR($C144))*12+MONTH((Paychecks!$B$5+1))-MONTH($C144))&lt;0,0,INT((((YEAR((Paychecks!$B$5+1))-YEAR($C144))*12+MONTH((Paychecks!$B$5+1))-MONTH($C144))-1)/(($D144="Monthly")+3*($D144="Quarterly")+12*($D144="Yearly")))+1+(MOD(((YEAR((Paychecks!$B$5+1))-YEAR($C144))*12+MONTH((Paychecks!$B$5+1))-MONTH($C144)),(($D144="Monthly")+3*($D144="Quarterly")+12*($D144="Yearly")))=0)*(EDATE($C144,((YEAR((Paychecks!$B$5+1))-YEAR($C144))*12+MONTH((Paychecks!$B$5+1))-MONTH($C144)))&lt;(Paychecks!$B$5+1)))-IF(((YEAR(Paychecks!$A$5)-YEAR($C144))*12+MONTH(Paychecks!$A$5)-MONTH($C144))&lt;0,0,INT((((YEAR(Paychecks!$A$5)-YEAR($C144))*12+MONTH(Paychecks!$A$5)-MONTH($C144))-1)/(($D144="Monthly")+3*($D144="Quarterly")+12*($D144="Yearly")))+1+(MOD(((YEAR(Paychecks!$A$5)-YEAR($C144))*12+MONTH(Paychecks!$A$5)-MONTH($C144)),(($D144="Monthly")+3*($D144="Quarterly")+12*($D144="Yearly")))=0)*(EDATE($C144,((YEAR(Paychecks!$A$5)-YEAR($C144))*12+MONTH(Paychecks!$A$5)-MONTH($C144)))&lt;Paychecks!$A$5)),($C144&gt;=Paychecks!$A$5)*($C144&lt;=Paychecks!$B$5))))</f>
      </c>
      <c r="O144" s="14">
        <f>IF(OR($A144="",$C144=""),0,IF((7*($D144="Weekly")+14*($D144="Every 2 weeks"))&gt;0,MAX(0,-INT(($C144-(Paychecks!$B$6+1))/(7*($D144="Weekly")+14*($D144="Every 2 weeks")))-MAX(0,-INT(($C144-Paychecks!$A$6)/(7*($D144="Weekly")+14*($D144="Every 2 weeks"))))),IF((($D144="Monthly")+3*($D144="Quarterly")+12*($D144="Yearly"))&gt;0,IF(((YEAR((Paychecks!$B$6+1))-YEAR($C144))*12+MONTH((Paychecks!$B$6+1))-MONTH($C144))&lt;0,0,INT((((YEAR((Paychecks!$B$6+1))-YEAR($C144))*12+MONTH((Paychecks!$B$6+1))-MONTH($C144))-1)/(($D144="Monthly")+3*($D144="Quarterly")+12*($D144="Yearly")))+1+(MOD(((YEAR((Paychecks!$B$6+1))-YEAR($C144))*12+MONTH((Paychecks!$B$6+1))-MONTH($C144)),(($D144="Monthly")+3*($D144="Quarterly")+12*($D144="Yearly")))=0)*(EDATE($C144,((YEAR((Paychecks!$B$6+1))-YEAR($C144))*12+MONTH((Paychecks!$B$6+1))-MONTH($C144)))&lt;(Paychecks!$B$6+1)))-IF(((YEAR(Paychecks!$A$6)-YEAR($C144))*12+MONTH(Paychecks!$A$6)-MONTH($C144))&lt;0,0,INT((((YEAR(Paychecks!$A$6)-YEAR($C144))*12+MONTH(Paychecks!$A$6)-MONTH($C144))-1)/(($D144="Monthly")+3*($D144="Quarterly")+12*($D144="Yearly")))+1+(MOD(((YEAR(Paychecks!$A$6)-YEAR($C144))*12+MONTH(Paychecks!$A$6)-MONTH($C144)),(($D144="Monthly")+3*($D144="Quarterly")+12*($D144="Yearly")))=0)*(EDATE($C144,((YEAR(Paychecks!$A$6)-YEAR($C144))*12+MONTH(Paychecks!$A$6)-MONTH($C144)))&lt;Paychecks!$A$6)),($C144&gt;=Paychecks!$A$6)*($C144&lt;=Paychecks!$B$6))))</f>
      </c>
      <c r="P144" s="14">
        <f>IF(OR($A144="",$C144=""),0,IF((7*($D144="Weekly")+14*($D144="Every 2 weeks"))&gt;0,MAX(0,-INT(($C144-(Paychecks!$B$7+1))/(7*($D144="Weekly")+14*($D144="Every 2 weeks")))-MAX(0,-INT(($C144-Paychecks!$A$7)/(7*($D144="Weekly")+14*($D144="Every 2 weeks"))))),IF((($D144="Monthly")+3*($D144="Quarterly")+12*($D144="Yearly"))&gt;0,IF(((YEAR((Paychecks!$B$7+1))-YEAR($C144))*12+MONTH((Paychecks!$B$7+1))-MONTH($C144))&lt;0,0,INT((((YEAR((Paychecks!$B$7+1))-YEAR($C144))*12+MONTH((Paychecks!$B$7+1))-MONTH($C144))-1)/(($D144="Monthly")+3*($D144="Quarterly")+12*($D144="Yearly")))+1+(MOD(((YEAR((Paychecks!$B$7+1))-YEAR($C144))*12+MONTH((Paychecks!$B$7+1))-MONTH($C144)),(($D144="Monthly")+3*($D144="Quarterly")+12*($D144="Yearly")))=0)*(EDATE($C144,((YEAR((Paychecks!$B$7+1))-YEAR($C144))*12+MONTH((Paychecks!$B$7+1))-MONTH($C144)))&lt;(Paychecks!$B$7+1)))-IF(((YEAR(Paychecks!$A$7)-YEAR($C144))*12+MONTH(Paychecks!$A$7)-MONTH($C144))&lt;0,0,INT((((YEAR(Paychecks!$A$7)-YEAR($C144))*12+MONTH(Paychecks!$A$7)-MONTH($C144))-1)/(($D144="Monthly")+3*($D144="Quarterly")+12*($D144="Yearly")))+1+(MOD(((YEAR(Paychecks!$A$7)-YEAR($C144))*12+MONTH(Paychecks!$A$7)-MONTH($C144)),(($D144="Monthly")+3*($D144="Quarterly")+12*($D144="Yearly")))=0)*(EDATE($C144,((YEAR(Paychecks!$A$7)-YEAR($C144))*12+MONTH(Paychecks!$A$7)-MONTH($C144)))&lt;Paychecks!$A$7)),($C144&gt;=Paychecks!$A$7)*($C144&lt;=Paychecks!$B$7))))</f>
      </c>
      <c r="Q144" s="14">
        <f>IF(OR($A144="",$C144=""),0,IF((7*($D144="Weekly")+14*($D144="Every 2 weeks"))&gt;0,MAX(0,-INT(($C144-(Paychecks!$B$8+1))/(7*($D144="Weekly")+14*($D144="Every 2 weeks")))-MAX(0,-INT(($C144-Paychecks!$A$8)/(7*($D144="Weekly")+14*($D144="Every 2 weeks"))))),IF((($D144="Monthly")+3*($D144="Quarterly")+12*($D144="Yearly"))&gt;0,IF(((YEAR((Paychecks!$B$8+1))-YEAR($C144))*12+MONTH((Paychecks!$B$8+1))-MONTH($C144))&lt;0,0,INT((((YEAR((Paychecks!$B$8+1))-YEAR($C144))*12+MONTH((Paychecks!$B$8+1))-MONTH($C144))-1)/(($D144="Monthly")+3*($D144="Quarterly")+12*($D144="Yearly")))+1+(MOD(((YEAR((Paychecks!$B$8+1))-YEAR($C144))*12+MONTH((Paychecks!$B$8+1))-MONTH($C144)),(($D144="Monthly")+3*($D144="Quarterly")+12*($D144="Yearly")))=0)*(EDATE($C144,((YEAR((Paychecks!$B$8+1))-YEAR($C144))*12+MONTH((Paychecks!$B$8+1))-MONTH($C144)))&lt;(Paychecks!$B$8+1)))-IF(((YEAR(Paychecks!$A$8)-YEAR($C144))*12+MONTH(Paychecks!$A$8)-MONTH($C144))&lt;0,0,INT((((YEAR(Paychecks!$A$8)-YEAR($C144))*12+MONTH(Paychecks!$A$8)-MONTH($C144))-1)/(($D144="Monthly")+3*($D144="Quarterly")+12*($D144="Yearly")))+1+(MOD(((YEAR(Paychecks!$A$8)-YEAR($C144))*12+MONTH(Paychecks!$A$8)-MONTH($C144)),(($D144="Monthly")+3*($D144="Quarterly")+12*($D144="Yearly")))=0)*(EDATE($C144,((YEAR(Paychecks!$A$8)-YEAR($C144))*12+MONTH(Paychecks!$A$8)-MONTH($C144)))&lt;Paychecks!$A$8)),($C144&gt;=Paychecks!$A$8)*($C144&lt;=Paychecks!$B$8))))</f>
      </c>
      <c r="R144" s="14">
        <f>IF(OR($A144="",$C144=""),0,IF((7*($D144="Weekly")+14*($D144="Every 2 weeks"))&gt;0,MAX(0,-INT(($C144-(Paychecks!$B$9+1))/(7*($D144="Weekly")+14*($D144="Every 2 weeks")))-MAX(0,-INT(($C144-Paychecks!$A$9)/(7*($D144="Weekly")+14*($D144="Every 2 weeks"))))),IF((($D144="Monthly")+3*($D144="Quarterly")+12*($D144="Yearly"))&gt;0,IF(((YEAR((Paychecks!$B$9+1))-YEAR($C144))*12+MONTH((Paychecks!$B$9+1))-MONTH($C144))&lt;0,0,INT((((YEAR((Paychecks!$B$9+1))-YEAR($C144))*12+MONTH((Paychecks!$B$9+1))-MONTH($C144))-1)/(($D144="Monthly")+3*($D144="Quarterly")+12*($D144="Yearly")))+1+(MOD(((YEAR((Paychecks!$B$9+1))-YEAR($C144))*12+MONTH((Paychecks!$B$9+1))-MONTH($C144)),(($D144="Monthly")+3*($D144="Quarterly")+12*($D144="Yearly")))=0)*(EDATE($C144,((YEAR((Paychecks!$B$9+1))-YEAR($C144))*12+MONTH((Paychecks!$B$9+1))-MONTH($C144)))&lt;(Paychecks!$B$9+1)))-IF(((YEAR(Paychecks!$A$9)-YEAR($C144))*12+MONTH(Paychecks!$A$9)-MONTH($C144))&lt;0,0,INT((((YEAR(Paychecks!$A$9)-YEAR($C144))*12+MONTH(Paychecks!$A$9)-MONTH($C144))-1)/(($D144="Monthly")+3*($D144="Quarterly")+12*($D144="Yearly")))+1+(MOD(((YEAR(Paychecks!$A$9)-YEAR($C144))*12+MONTH(Paychecks!$A$9)-MONTH($C144)),(($D144="Monthly")+3*($D144="Quarterly")+12*($D144="Yearly")))=0)*(EDATE($C144,((YEAR(Paychecks!$A$9)-YEAR($C144))*12+MONTH(Paychecks!$A$9)-MONTH($C144)))&lt;Paychecks!$A$9)),($C144&gt;=Paychecks!$A$9)*($C144&lt;=Paychecks!$B$9))))</f>
      </c>
    </row>
    <row r="145" spans="1:18" x14ac:dyDescent="0.25">
      <c r="A145" s="2"/>
      <c r="B145" s="11"/>
      <c r="C145" s="9"/>
      <c r="D145" s="2"/>
      <c r="E145" s="2"/>
      <c r="F145" s="2"/>
      <c r="G145" s="2">
        <f>IF(A145="","",IF(F145="Yes","Paid",IF(C145&lt;TODAY(),"Overdue",IF(C145-TODAY()&lt;=HeadsUp,"Due soon",IF(E145="Yes","Autopay","Upcoming")))))</f>
      </c>
      <c r="H145" s="2">
        <f>IF(OR(A145="",F145="Yes"),"",C145-TODAY())</f>
      </c>
      <c r="I145" s="9">
        <f>IF(OR(A145="",C145=""),"",IF(OR(C145&lt;Paychecks!$A$2,C145&gt;Paychecks!$B$9),"",INDEX(Paychecks!$A$2:$A$9,MATCH(C145,Paychecks!$A$2:$A$9,1))))</f>
      </c>
      <c r="J145" s="2"/>
      <c r="K145" s="14">
        <f>IF(OR($A145="",$C145=""),0,IF((7*($D145="Weekly")+14*($D145="Every 2 weeks"))&gt;0,MAX(0,-INT(($C145-(Paychecks!$B$2+1))/(7*($D145="Weekly")+14*($D145="Every 2 weeks")))-MAX(0,-INT(($C145-Paychecks!$A$2)/(7*($D145="Weekly")+14*($D145="Every 2 weeks"))))),IF((($D145="Monthly")+3*($D145="Quarterly")+12*($D145="Yearly"))&gt;0,IF(((YEAR((Paychecks!$B$2+1))-YEAR($C145))*12+MONTH((Paychecks!$B$2+1))-MONTH($C145))&lt;0,0,INT((((YEAR((Paychecks!$B$2+1))-YEAR($C145))*12+MONTH((Paychecks!$B$2+1))-MONTH($C145))-1)/(($D145="Monthly")+3*($D145="Quarterly")+12*($D145="Yearly")))+1+(MOD(((YEAR((Paychecks!$B$2+1))-YEAR($C145))*12+MONTH((Paychecks!$B$2+1))-MONTH($C145)),(($D145="Monthly")+3*($D145="Quarterly")+12*($D145="Yearly")))=0)*(EDATE($C145,((YEAR((Paychecks!$B$2+1))-YEAR($C145))*12+MONTH((Paychecks!$B$2+1))-MONTH($C145)))&lt;(Paychecks!$B$2+1)))-IF(((YEAR(Paychecks!$A$2)-YEAR($C145))*12+MONTH(Paychecks!$A$2)-MONTH($C145))&lt;0,0,INT((((YEAR(Paychecks!$A$2)-YEAR($C145))*12+MONTH(Paychecks!$A$2)-MONTH($C145))-1)/(($D145="Monthly")+3*($D145="Quarterly")+12*($D145="Yearly")))+1+(MOD(((YEAR(Paychecks!$A$2)-YEAR($C145))*12+MONTH(Paychecks!$A$2)-MONTH($C145)),(($D145="Monthly")+3*($D145="Quarterly")+12*($D145="Yearly")))=0)*(EDATE($C145,((YEAR(Paychecks!$A$2)-YEAR($C145))*12+MONTH(Paychecks!$A$2)-MONTH($C145)))&lt;Paychecks!$A$2)),($C145&gt;=Paychecks!$A$2)*($C145&lt;=Paychecks!$B$2))))</f>
      </c>
      <c r="L145" s="14">
        <f>IF(OR($A145="",$C145=""),0,IF((7*($D145="Weekly")+14*($D145="Every 2 weeks"))&gt;0,MAX(0,-INT(($C145-(Paychecks!$B$3+1))/(7*($D145="Weekly")+14*($D145="Every 2 weeks")))-MAX(0,-INT(($C145-Paychecks!$A$3)/(7*($D145="Weekly")+14*($D145="Every 2 weeks"))))),IF((($D145="Monthly")+3*($D145="Quarterly")+12*($D145="Yearly"))&gt;0,IF(((YEAR((Paychecks!$B$3+1))-YEAR($C145))*12+MONTH((Paychecks!$B$3+1))-MONTH($C145))&lt;0,0,INT((((YEAR((Paychecks!$B$3+1))-YEAR($C145))*12+MONTH((Paychecks!$B$3+1))-MONTH($C145))-1)/(($D145="Monthly")+3*($D145="Quarterly")+12*($D145="Yearly")))+1+(MOD(((YEAR((Paychecks!$B$3+1))-YEAR($C145))*12+MONTH((Paychecks!$B$3+1))-MONTH($C145)),(($D145="Monthly")+3*($D145="Quarterly")+12*($D145="Yearly")))=0)*(EDATE($C145,((YEAR((Paychecks!$B$3+1))-YEAR($C145))*12+MONTH((Paychecks!$B$3+1))-MONTH($C145)))&lt;(Paychecks!$B$3+1)))-IF(((YEAR(Paychecks!$A$3)-YEAR($C145))*12+MONTH(Paychecks!$A$3)-MONTH($C145))&lt;0,0,INT((((YEAR(Paychecks!$A$3)-YEAR($C145))*12+MONTH(Paychecks!$A$3)-MONTH($C145))-1)/(($D145="Monthly")+3*($D145="Quarterly")+12*($D145="Yearly")))+1+(MOD(((YEAR(Paychecks!$A$3)-YEAR($C145))*12+MONTH(Paychecks!$A$3)-MONTH($C145)),(($D145="Monthly")+3*($D145="Quarterly")+12*($D145="Yearly")))=0)*(EDATE($C145,((YEAR(Paychecks!$A$3)-YEAR($C145))*12+MONTH(Paychecks!$A$3)-MONTH($C145)))&lt;Paychecks!$A$3)),($C145&gt;=Paychecks!$A$3)*($C145&lt;=Paychecks!$B$3))))</f>
      </c>
      <c r="M145" s="14">
        <f>IF(OR($A145="",$C145=""),0,IF((7*($D145="Weekly")+14*($D145="Every 2 weeks"))&gt;0,MAX(0,-INT(($C145-(Paychecks!$B$4+1))/(7*($D145="Weekly")+14*($D145="Every 2 weeks")))-MAX(0,-INT(($C145-Paychecks!$A$4)/(7*($D145="Weekly")+14*($D145="Every 2 weeks"))))),IF((($D145="Monthly")+3*($D145="Quarterly")+12*($D145="Yearly"))&gt;0,IF(((YEAR((Paychecks!$B$4+1))-YEAR($C145))*12+MONTH((Paychecks!$B$4+1))-MONTH($C145))&lt;0,0,INT((((YEAR((Paychecks!$B$4+1))-YEAR($C145))*12+MONTH((Paychecks!$B$4+1))-MONTH($C145))-1)/(($D145="Monthly")+3*($D145="Quarterly")+12*($D145="Yearly")))+1+(MOD(((YEAR((Paychecks!$B$4+1))-YEAR($C145))*12+MONTH((Paychecks!$B$4+1))-MONTH($C145)),(($D145="Monthly")+3*($D145="Quarterly")+12*($D145="Yearly")))=0)*(EDATE($C145,((YEAR((Paychecks!$B$4+1))-YEAR($C145))*12+MONTH((Paychecks!$B$4+1))-MONTH($C145)))&lt;(Paychecks!$B$4+1)))-IF(((YEAR(Paychecks!$A$4)-YEAR($C145))*12+MONTH(Paychecks!$A$4)-MONTH($C145))&lt;0,0,INT((((YEAR(Paychecks!$A$4)-YEAR($C145))*12+MONTH(Paychecks!$A$4)-MONTH($C145))-1)/(($D145="Monthly")+3*($D145="Quarterly")+12*($D145="Yearly")))+1+(MOD(((YEAR(Paychecks!$A$4)-YEAR($C145))*12+MONTH(Paychecks!$A$4)-MONTH($C145)),(($D145="Monthly")+3*($D145="Quarterly")+12*($D145="Yearly")))=0)*(EDATE($C145,((YEAR(Paychecks!$A$4)-YEAR($C145))*12+MONTH(Paychecks!$A$4)-MONTH($C145)))&lt;Paychecks!$A$4)),($C145&gt;=Paychecks!$A$4)*($C145&lt;=Paychecks!$B$4))))</f>
      </c>
      <c r="N145" s="14">
        <f>IF(OR($A145="",$C145=""),0,IF((7*($D145="Weekly")+14*($D145="Every 2 weeks"))&gt;0,MAX(0,-INT(($C145-(Paychecks!$B$5+1))/(7*($D145="Weekly")+14*($D145="Every 2 weeks")))-MAX(0,-INT(($C145-Paychecks!$A$5)/(7*($D145="Weekly")+14*($D145="Every 2 weeks"))))),IF((($D145="Monthly")+3*($D145="Quarterly")+12*($D145="Yearly"))&gt;0,IF(((YEAR((Paychecks!$B$5+1))-YEAR($C145))*12+MONTH((Paychecks!$B$5+1))-MONTH($C145))&lt;0,0,INT((((YEAR((Paychecks!$B$5+1))-YEAR($C145))*12+MONTH((Paychecks!$B$5+1))-MONTH($C145))-1)/(($D145="Monthly")+3*($D145="Quarterly")+12*($D145="Yearly")))+1+(MOD(((YEAR((Paychecks!$B$5+1))-YEAR($C145))*12+MONTH((Paychecks!$B$5+1))-MONTH($C145)),(($D145="Monthly")+3*($D145="Quarterly")+12*($D145="Yearly")))=0)*(EDATE($C145,((YEAR((Paychecks!$B$5+1))-YEAR($C145))*12+MONTH((Paychecks!$B$5+1))-MONTH($C145)))&lt;(Paychecks!$B$5+1)))-IF(((YEAR(Paychecks!$A$5)-YEAR($C145))*12+MONTH(Paychecks!$A$5)-MONTH($C145))&lt;0,0,INT((((YEAR(Paychecks!$A$5)-YEAR($C145))*12+MONTH(Paychecks!$A$5)-MONTH($C145))-1)/(($D145="Monthly")+3*($D145="Quarterly")+12*($D145="Yearly")))+1+(MOD(((YEAR(Paychecks!$A$5)-YEAR($C145))*12+MONTH(Paychecks!$A$5)-MONTH($C145)),(($D145="Monthly")+3*($D145="Quarterly")+12*($D145="Yearly")))=0)*(EDATE($C145,((YEAR(Paychecks!$A$5)-YEAR($C145))*12+MONTH(Paychecks!$A$5)-MONTH($C145)))&lt;Paychecks!$A$5)),($C145&gt;=Paychecks!$A$5)*($C145&lt;=Paychecks!$B$5))))</f>
      </c>
      <c r="O145" s="14">
        <f>IF(OR($A145="",$C145=""),0,IF((7*($D145="Weekly")+14*($D145="Every 2 weeks"))&gt;0,MAX(0,-INT(($C145-(Paychecks!$B$6+1))/(7*($D145="Weekly")+14*($D145="Every 2 weeks")))-MAX(0,-INT(($C145-Paychecks!$A$6)/(7*($D145="Weekly")+14*($D145="Every 2 weeks"))))),IF((($D145="Monthly")+3*($D145="Quarterly")+12*($D145="Yearly"))&gt;0,IF(((YEAR((Paychecks!$B$6+1))-YEAR($C145))*12+MONTH((Paychecks!$B$6+1))-MONTH($C145))&lt;0,0,INT((((YEAR((Paychecks!$B$6+1))-YEAR($C145))*12+MONTH((Paychecks!$B$6+1))-MONTH($C145))-1)/(($D145="Monthly")+3*($D145="Quarterly")+12*($D145="Yearly")))+1+(MOD(((YEAR((Paychecks!$B$6+1))-YEAR($C145))*12+MONTH((Paychecks!$B$6+1))-MONTH($C145)),(($D145="Monthly")+3*($D145="Quarterly")+12*($D145="Yearly")))=0)*(EDATE($C145,((YEAR((Paychecks!$B$6+1))-YEAR($C145))*12+MONTH((Paychecks!$B$6+1))-MONTH($C145)))&lt;(Paychecks!$B$6+1)))-IF(((YEAR(Paychecks!$A$6)-YEAR($C145))*12+MONTH(Paychecks!$A$6)-MONTH($C145))&lt;0,0,INT((((YEAR(Paychecks!$A$6)-YEAR($C145))*12+MONTH(Paychecks!$A$6)-MONTH($C145))-1)/(($D145="Monthly")+3*($D145="Quarterly")+12*($D145="Yearly")))+1+(MOD(((YEAR(Paychecks!$A$6)-YEAR($C145))*12+MONTH(Paychecks!$A$6)-MONTH($C145)),(($D145="Monthly")+3*($D145="Quarterly")+12*($D145="Yearly")))=0)*(EDATE($C145,((YEAR(Paychecks!$A$6)-YEAR($C145))*12+MONTH(Paychecks!$A$6)-MONTH($C145)))&lt;Paychecks!$A$6)),($C145&gt;=Paychecks!$A$6)*($C145&lt;=Paychecks!$B$6))))</f>
      </c>
      <c r="P145" s="14">
        <f>IF(OR($A145="",$C145=""),0,IF((7*($D145="Weekly")+14*($D145="Every 2 weeks"))&gt;0,MAX(0,-INT(($C145-(Paychecks!$B$7+1))/(7*($D145="Weekly")+14*($D145="Every 2 weeks")))-MAX(0,-INT(($C145-Paychecks!$A$7)/(7*($D145="Weekly")+14*($D145="Every 2 weeks"))))),IF((($D145="Monthly")+3*($D145="Quarterly")+12*($D145="Yearly"))&gt;0,IF(((YEAR((Paychecks!$B$7+1))-YEAR($C145))*12+MONTH((Paychecks!$B$7+1))-MONTH($C145))&lt;0,0,INT((((YEAR((Paychecks!$B$7+1))-YEAR($C145))*12+MONTH((Paychecks!$B$7+1))-MONTH($C145))-1)/(($D145="Monthly")+3*($D145="Quarterly")+12*($D145="Yearly")))+1+(MOD(((YEAR((Paychecks!$B$7+1))-YEAR($C145))*12+MONTH((Paychecks!$B$7+1))-MONTH($C145)),(($D145="Monthly")+3*($D145="Quarterly")+12*($D145="Yearly")))=0)*(EDATE($C145,((YEAR((Paychecks!$B$7+1))-YEAR($C145))*12+MONTH((Paychecks!$B$7+1))-MONTH($C145)))&lt;(Paychecks!$B$7+1)))-IF(((YEAR(Paychecks!$A$7)-YEAR($C145))*12+MONTH(Paychecks!$A$7)-MONTH($C145))&lt;0,0,INT((((YEAR(Paychecks!$A$7)-YEAR($C145))*12+MONTH(Paychecks!$A$7)-MONTH($C145))-1)/(($D145="Monthly")+3*($D145="Quarterly")+12*($D145="Yearly")))+1+(MOD(((YEAR(Paychecks!$A$7)-YEAR($C145))*12+MONTH(Paychecks!$A$7)-MONTH($C145)),(($D145="Monthly")+3*($D145="Quarterly")+12*($D145="Yearly")))=0)*(EDATE($C145,((YEAR(Paychecks!$A$7)-YEAR($C145))*12+MONTH(Paychecks!$A$7)-MONTH($C145)))&lt;Paychecks!$A$7)),($C145&gt;=Paychecks!$A$7)*($C145&lt;=Paychecks!$B$7))))</f>
      </c>
      <c r="Q145" s="14">
        <f>IF(OR($A145="",$C145=""),0,IF((7*($D145="Weekly")+14*($D145="Every 2 weeks"))&gt;0,MAX(0,-INT(($C145-(Paychecks!$B$8+1))/(7*($D145="Weekly")+14*($D145="Every 2 weeks")))-MAX(0,-INT(($C145-Paychecks!$A$8)/(7*($D145="Weekly")+14*($D145="Every 2 weeks"))))),IF((($D145="Monthly")+3*($D145="Quarterly")+12*($D145="Yearly"))&gt;0,IF(((YEAR((Paychecks!$B$8+1))-YEAR($C145))*12+MONTH((Paychecks!$B$8+1))-MONTH($C145))&lt;0,0,INT((((YEAR((Paychecks!$B$8+1))-YEAR($C145))*12+MONTH((Paychecks!$B$8+1))-MONTH($C145))-1)/(($D145="Monthly")+3*($D145="Quarterly")+12*($D145="Yearly")))+1+(MOD(((YEAR((Paychecks!$B$8+1))-YEAR($C145))*12+MONTH((Paychecks!$B$8+1))-MONTH($C145)),(($D145="Monthly")+3*($D145="Quarterly")+12*($D145="Yearly")))=0)*(EDATE($C145,((YEAR((Paychecks!$B$8+1))-YEAR($C145))*12+MONTH((Paychecks!$B$8+1))-MONTH($C145)))&lt;(Paychecks!$B$8+1)))-IF(((YEAR(Paychecks!$A$8)-YEAR($C145))*12+MONTH(Paychecks!$A$8)-MONTH($C145))&lt;0,0,INT((((YEAR(Paychecks!$A$8)-YEAR($C145))*12+MONTH(Paychecks!$A$8)-MONTH($C145))-1)/(($D145="Monthly")+3*($D145="Quarterly")+12*($D145="Yearly")))+1+(MOD(((YEAR(Paychecks!$A$8)-YEAR($C145))*12+MONTH(Paychecks!$A$8)-MONTH($C145)),(($D145="Monthly")+3*($D145="Quarterly")+12*($D145="Yearly")))=0)*(EDATE($C145,((YEAR(Paychecks!$A$8)-YEAR($C145))*12+MONTH(Paychecks!$A$8)-MONTH($C145)))&lt;Paychecks!$A$8)),($C145&gt;=Paychecks!$A$8)*($C145&lt;=Paychecks!$B$8))))</f>
      </c>
      <c r="R145" s="14">
        <f>IF(OR($A145="",$C145=""),0,IF((7*($D145="Weekly")+14*($D145="Every 2 weeks"))&gt;0,MAX(0,-INT(($C145-(Paychecks!$B$9+1))/(7*($D145="Weekly")+14*($D145="Every 2 weeks")))-MAX(0,-INT(($C145-Paychecks!$A$9)/(7*($D145="Weekly")+14*($D145="Every 2 weeks"))))),IF((($D145="Monthly")+3*($D145="Quarterly")+12*($D145="Yearly"))&gt;0,IF(((YEAR((Paychecks!$B$9+1))-YEAR($C145))*12+MONTH((Paychecks!$B$9+1))-MONTH($C145))&lt;0,0,INT((((YEAR((Paychecks!$B$9+1))-YEAR($C145))*12+MONTH((Paychecks!$B$9+1))-MONTH($C145))-1)/(($D145="Monthly")+3*($D145="Quarterly")+12*($D145="Yearly")))+1+(MOD(((YEAR((Paychecks!$B$9+1))-YEAR($C145))*12+MONTH((Paychecks!$B$9+1))-MONTH($C145)),(($D145="Monthly")+3*($D145="Quarterly")+12*($D145="Yearly")))=0)*(EDATE($C145,((YEAR((Paychecks!$B$9+1))-YEAR($C145))*12+MONTH((Paychecks!$B$9+1))-MONTH($C145)))&lt;(Paychecks!$B$9+1)))-IF(((YEAR(Paychecks!$A$9)-YEAR($C145))*12+MONTH(Paychecks!$A$9)-MONTH($C145))&lt;0,0,INT((((YEAR(Paychecks!$A$9)-YEAR($C145))*12+MONTH(Paychecks!$A$9)-MONTH($C145))-1)/(($D145="Monthly")+3*($D145="Quarterly")+12*($D145="Yearly")))+1+(MOD(((YEAR(Paychecks!$A$9)-YEAR($C145))*12+MONTH(Paychecks!$A$9)-MONTH($C145)),(($D145="Monthly")+3*($D145="Quarterly")+12*($D145="Yearly")))=0)*(EDATE($C145,((YEAR(Paychecks!$A$9)-YEAR($C145))*12+MONTH(Paychecks!$A$9)-MONTH($C145)))&lt;Paychecks!$A$9)),($C145&gt;=Paychecks!$A$9)*($C145&lt;=Paychecks!$B$9))))</f>
      </c>
    </row>
    <row r="146" spans="1:18" x14ac:dyDescent="0.25">
      <c r="A146" s="2"/>
      <c r="B146" s="11"/>
      <c r="C146" s="9"/>
      <c r="D146" s="2"/>
      <c r="E146" s="2"/>
      <c r="F146" s="2"/>
      <c r="G146" s="2">
        <f>IF(A146="","",IF(F146="Yes","Paid",IF(C146&lt;TODAY(),"Overdue",IF(C146-TODAY()&lt;=HeadsUp,"Due soon",IF(E146="Yes","Autopay","Upcoming")))))</f>
      </c>
      <c r="H146" s="2">
        <f>IF(OR(A146="",F146="Yes"),"",C146-TODAY())</f>
      </c>
      <c r="I146" s="9">
        <f>IF(OR(A146="",C146=""),"",IF(OR(C146&lt;Paychecks!$A$2,C146&gt;Paychecks!$B$9),"",INDEX(Paychecks!$A$2:$A$9,MATCH(C146,Paychecks!$A$2:$A$9,1))))</f>
      </c>
      <c r="J146" s="2"/>
      <c r="K146" s="14">
        <f>IF(OR($A146="",$C146=""),0,IF((7*($D146="Weekly")+14*($D146="Every 2 weeks"))&gt;0,MAX(0,-INT(($C146-(Paychecks!$B$2+1))/(7*($D146="Weekly")+14*($D146="Every 2 weeks")))-MAX(0,-INT(($C146-Paychecks!$A$2)/(7*($D146="Weekly")+14*($D146="Every 2 weeks"))))),IF((($D146="Monthly")+3*($D146="Quarterly")+12*($D146="Yearly"))&gt;0,IF(((YEAR((Paychecks!$B$2+1))-YEAR($C146))*12+MONTH((Paychecks!$B$2+1))-MONTH($C146))&lt;0,0,INT((((YEAR((Paychecks!$B$2+1))-YEAR($C146))*12+MONTH((Paychecks!$B$2+1))-MONTH($C146))-1)/(($D146="Monthly")+3*($D146="Quarterly")+12*($D146="Yearly")))+1+(MOD(((YEAR((Paychecks!$B$2+1))-YEAR($C146))*12+MONTH((Paychecks!$B$2+1))-MONTH($C146)),(($D146="Monthly")+3*($D146="Quarterly")+12*($D146="Yearly")))=0)*(EDATE($C146,((YEAR((Paychecks!$B$2+1))-YEAR($C146))*12+MONTH((Paychecks!$B$2+1))-MONTH($C146)))&lt;(Paychecks!$B$2+1)))-IF(((YEAR(Paychecks!$A$2)-YEAR($C146))*12+MONTH(Paychecks!$A$2)-MONTH($C146))&lt;0,0,INT((((YEAR(Paychecks!$A$2)-YEAR($C146))*12+MONTH(Paychecks!$A$2)-MONTH($C146))-1)/(($D146="Monthly")+3*($D146="Quarterly")+12*($D146="Yearly")))+1+(MOD(((YEAR(Paychecks!$A$2)-YEAR($C146))*12+MONTH(Paychecks!$A$2)-MONTH($C146)),(($D146="Monthly")+3*($D146="Quarterly")+12*($D146="Yearly")))=0)*(EDATE($C146,((YEAR(Paychecks!$A$2)-YEAR($C146))*12+MONTH(Paychecks!$A$2)-MONTH($C146)))&lt;Paychecks!$A$2)),($C146&gt;=Paychecks!$A$2)*($C146&lt;=Paychecks!$B$2))))</f>
      </c>
      <c r="L146" s="14">
        <f>IF(OR($A146="",$C146=""),0,IF((7*($D146="Weekly")+14*($D146="Every 2 weeks"))&gt;0,MAX(0,-INT(($C146-(Paychecks!$B$3+1))/(7*($D146="Weekly")+14*($D146="Every 2 weeks")))-MAX(0,-INT(($C146-Paychecks!$A$3)/(7*($D146="Weekly")+14*($D146="Every 2 weeks"))))),IF((($D146="Monthly")+3*($D146="Quarterly")+12*($D146="Yearly"))&gt;0,IF(((YEAR((Paychecks!$B$3+1))-YEAR($C146))*12+MONTH((Paychecks!$B$3+1))-MONTH($C146))&lt;0,0,INT((((YEAR((Paychecks!$B$3+1))-YEAR($C146))*12+MONTH((Paychecks!$B$3+1))-MONTH($C146))-1)/(($D146="Monthly")+3*($D146="Quarterly")+12*($D146="Yearly")))+1+(MOD(((YEAR((Paychecks!$B$3+1))-YEAR($C146))*12+MONTH((Paychecks!$B$3+1))-MONTH($C146)),(($D146="Monthly")+3*($D146="Quarterly")+12*($D146="Yearly")))=0)*(EDATE($C146,((YEAR((Paychecks!$B$3+1))-YEAR($C146))*12+MONTH((Paychecks!$B$3+1))-MONTH($C146)))&lt;(Paychecks!$B$3+1)))-IF(((YEAR(Paychecks!$A$3)-YEAR($C146))*12+MONTH(Paychecks!$A$3)-MONTH($C146))&lt;0,0,INT((((YEAR(Paychecks!$A$3)-YEAR($C146))*12+MONTH(Paychecks!$A$3)-MONTH($C146))-1)/(($D146="Monthly")+3*($D146="Quarterly")+12*($D146="Yearly")))+1+(MOD(((YEAR(Paychecks!$A$3)-YEAR($C146))*12+MONTH(Paychecks!$A$3)-MONTH($C146)),(($D146="Monthly")+3*($D146="Quarterly")+12*($D146="Yearly")))=0)*(EDATE($C146,((YEAR(Paychecks!$A$3)-YEAR($C146))*12+MONTH(Paychecks!$A$3)-MONTH($C146)))&lt;Paychecks!$A$3)),($C146&gt;=Paychecks!$A$3)*($C146&lt;=Paychecks!$B$3))))</f>
      </c>
      <c r="M146" s="14">
        <f>IF(OR($A146="",$C146=""),0,IF((7*($D146="Weekly")+14*($D146="Every 2 weeks"))&gt;0,MAX(0,-INT(($C146-(Paychecks!$B$4+1))/(7*($D146="Weekly")+14*($D146="Every 2 weeks")))-MAX(0,-INT(($C146-Paychecks!$A$4)/(7*($D146="Weekly")+14*($D146="Every 2 weeks"))))),IF((($D146="Monthly")+3*($D146="Quarterly")+12*($D146="Yearly"))&gt;0,IF(((YEAR((Paychecks!$B$4+1))-YEAR($C146))*12+MONTH((Paychecks!$B$4+1))-MONTH($C146))&lt;0,0,INT((((YEAR((Paychecks!$B$4+1))-YEAR($C146))*12+MONTH((Paychecks!$B$4+1))-MONTH($C146))-1)/(($D146="Monthly")+3*($D146="Quarterly")+12*($D146="Yearly")))+1+(MOD(((YEAR((Paychecks!$B$4+1))-YEAR($C146))*12+MONTH((Paychecks!$B$4+1))-MONTH($C146)),(($D146="Monthly")+3*($D146="Quarterly")+12*($D146="Yearly")))=0)*(EDATE($C146,((YEAR((Paychecks!$B$4+1))-YEAR($C146))*12+MONTH((Paychecks!$B$4+1))-MONTH($C146)))&lt;(Paychecks!$B$4+1)))-IF(((YEAR(Paychecks!$A$4)-YEAR($C146))*12+MONTH(Paychecks!$A$4)-MONTH($C146))&lt;0,0,INT((((YEAR(Paychecks!$A$4)-YEAR($C146))*12+MONTH(Paychecks!$A$4)-MONTH($C146))-1)/(($D146="Monthly")+3*($D146="Quarterly")+12*($D146="Yearly")))+1+(MOD(((YEAR(Paychecks!$A$4)-YEAR($C146))*12+MONTH(Paychecks!$A$4)-MONTH($C146)),(($D146="Monthly")+3*($D146="Quarterly")+12*($D146="Yearly")))=0)*(EDATE($C146,((YEAR(Paychecks!$A$4)-YEAR($C146))*12+MONTH(Paychecks!$A$4)-MONTH($C146)))&lt;Paychecks!$A$4)),($C146&gt;=Paychecks!$A$4)*($C146&lt;=Paychecks!$B$4))))</f>
      </c>
      <c r="N146" s="14">
        <f>IF(OR($A146="",$C146=""),0,IF((7*($D146="Weekly")+14*($D146="Every 2 weeks"))&gt;0,MAX(0,-INT(($C146-(Paychecks!$B$5+1))/(7*($D146="Weekly")+14*($D146="Every 2 weeks")))-MAX(0,-INT(($C146-Paychecks!$A$5)/(7*($D146="Weekly")+14*($D146="Every 2 weeks"))))),IF((($D146="Monthly")+3*($D146="Quarterly")+12*($D146="Yearly"))&gt;0,IF(((YEAR((Paychecks!$B$5+1))-YEAR($C146))*12+MONTH((Paychecks!$B$5+1))-MONTH($C146))&lt;0,0,INT((((YEAR((Paychecks!$B$5+1))-YEAR($C146))*12+MONTH((Paychecks!$B$5+1))-MONTH($C146))-1)/(($D146="Monthly")+3*($D146="Quarterly")+12*($D146="Yearly")))+1+(MOD(((YEAR((Paychecks!$B$5+1))-YEAR($C146))*12+MONTH((Paychecks!$B$5+1))-MONTH($C146)),(($D146="Monthly")+3*($D146="Quarterly")+12*($D146="Yearly")))=0)*(EDATE($C146,((YEAR((Paychecks!$B$5+1))-YEAR($C146))*12+MONTH((Paychecks!$B$5+1))-MONTH($C146)))&lt;(Paychecks!$B$5+1)))-IF(((YEAR(Paychecks!$A$5)-YEAR($C146))*12+MONTH(Paychecks!$A$5)-MONTH($C146))&lt;0,0,INT((((YEAR(Paychecks!$A$5)-YEAR($C146))*12+MONTH(Paychecks!$A$5)-MONTH($C146))-1)/(($D146="Monthly")+3*($D146="Quarterly")+12*($D146="Yearly")))+1+(MOD(((YEAR(Paychecks!$A$5)-YEAR($C146))*12+MONTH(Paychecks!$A$5)-MONTH($C146)),(($D146="Monthly")+3*($D146="Quarterly")+12*($D146="Yearly")))=0)*(EDATE($C146,((YEAR(Paychecks!$A$5)-YEAR($C146))*12+MONTH(Paychecks!$A$5)-MONTH($C146)))&lt;Paychecks!$A$5)),($C146&gt;=Paychecks!$A$5)*($C146&lt;=Paychecks!$B$5))))</f>
      </c>
      <c r="O146" s="14">
        <f>IF(OR($A146="",$C146=""),0,IF((7*($D146="Weekly")+14*($D146="Every 2 weeks"))&gt;0,MAX(0,-INT(($C146-(Paychecks!$B$6+1))/(7*($D146="Weekly")+14*($D146="Every 2 weeks")))-MAX(0,-INT(($C146-Paychecks!$A$6)/(7*($D146="Weekly")+14*($D146="Every 2 weeks"))))),IF((($D146="Monthly")+3*($D146="Quarterly")+12*($D146="Yearly"))&gt;0,IF(((YEAR((Paychecks!$B$6+1))-YEAR($C146))*12+MONTH((Paychecks!$B$6+1))-MONTH($C146))&lt;0,0,INT((((YEAR((Paychecks!$B$6+1))-YEAR($C146))*12+MONTH((Paychecks!$B$6+1))-MONTH($C146))-1)/(($D146="Monthly")+3*($D146="Quarterly")+12*($D146="Yearly")))+1+(MOD(((YEAR((Paychecks!$B$6+1))-YEAR($C146))*12+MONTH((Paychecks!$B$6+1))-MONTH($C146)),(($D146="Monthly")+3*($D146="Quarterly")+12*($D146="Yearly")))=0)*(EDATE($C146,((YEAR((Paychecks!$B$6+1))-YEAR($C146))*12+MONTH((Paychecks!$B$6+1))-MONTH($C146)))&lt;(Paychecks!$B$6+1)))-IF(((YEAR(Paychecks!$A$6)-YEAR($C146))*12+MONTH(Paychecks!$A$6)-MONTH($C146))&lt;0,0,INT((((YEAR(Paychecks!$A$6)-YEAR($C146))*12+MONTH(Paychecks!$A$6)-MONTH($C146))-1)/(($D146="Monthly")+3*($D146="Quarterly")+12*($D146="Yearly")))+1+(MOD(((YEAR(Paychecks!$A$6)-YEAR($C146))*12+MONTH(Paychecks!$A$6)-MONTH($C146)),(($D146="Monthly")+3*($D146="Quarterly")+12*($D146="Yearly")))=0)*(EDATE($C146,((YEAR(Paychecks!$A$6)-YEAR($C146))*12+MONTH(Paychecks!$A$6)-MONTH($C146)))&lt;Paychecks!$A$6)),($C146&gt;=Paychecks!$A$6)*($C146&lt;=Paychecks!$B$6))))</f>
      </c>
      <c r="P146" s="14">
        <f>IF(OR($A146="",$C146=""),0,IF((7*($D146="Weekly")+14*($D146="Every 2 weeks"))&gt;0,MAX(0,-INT(($C146-(Paychecks!$B$7+1))/(7*($D146="Weekly")+14*($D146="Every 2 weeks")))-MAX(0,-INT(($C146-Paychecks!$A$7)/(7*($D146="Weekly")+14*($D146="Every 2 weeks"))))),IF((($D146="Monthly")+3*($D146="Quarterly")+12*($D146="Yearly"))&gt;0,IF(((YEAR((Paychecks!$B$7+1))-YEAR($C146))*12+MONTH((Paychecks!$B$7+1))-MONTH($C146))&lt;0,0,INT((((YEAR((Paychecks!$B$7+1))-YEAR($C146))*12+MONTH((Paychecks!$B$7+1))-MONTH($C146))-1)/(($D146="Monthly")+3*($D146="Quarterly")+12*($D146="Yearly")))+1+(MOD(((YEAR((Paychecks!$B$7+1))-YEAR($C146))*12+MONTH((Paychecks!$B$7+1))-MONTH($C146)),(($D146="Monthly")+3*($D146="Quarterly")+12*($D146="Yearly")))=0)*(EDATE($C146,((YEAR((Paychecks!$B$7+1))-YEAR($C146))*12+MONTH((Paychecks!$B$7+1))-MONTH($C146)))&lt;(Paychecks!$B$7+1)))-IF(((YEAR(Paychecks!$A$7)-YEAR($C146))*12+MONTH(Paychecks!$A$7)-MONTH($C146))&lt;0,0,INT((((YEAR(Paychecks!$A$7)-YEAR($C146))*12+MONTH(Paychecks!$A$7)-MONTH($C146))-1)/(($D146="Monthly")+3*($D146="Quarterly")+12*($D146="Yearly")))+1+(MOD(((YEAR(Paychecks!$A$7)-YEAR($C146))*12+MONTH(Paychecks!$A$7)-MONTH($C146)),(($D146="Monthly")+3*($D146="Quarterly")+12*($D146="Yearly")))=0)*(EDATE($C146,((YEAR(Paychecks!$A$7)-YEAR($C146))*12+MONTH(Paychecks!$A$7)-MONTH($C146)))&lt;Paychecks!$A$7)),($C146&gt;=Paychecks!$A$7)*($C146&lt;=Paychecks!$B$7))))</f>
      </c>
      <c r="Q146" s="14">
        <f>IF(OR($A146="",$C146=""),0,IF((7*($D146="Weekly")+14*($D146="Every 2 weeks"))&gt;0,MAX(0,-INT(($C146-(Paychecks!$B$8+1))/(7*($D146="Weekly")+14*($D146="Every 2 weeks")))-MAX(0,-INT(($C146-Paychecks!$A$8)/(7*($D146="Weekly")+14*($D146="Every 2 weeks"))))),IF((($D146="Monthly")+3*($D146="Quarterly")+12*($D146="Yearly"))&gt;0,IF(((YEAR((Paychecks!$B$8+1))-YEAR($C146))*12+MONTH((Paychecks!$B$8+1))-MONTH($C146))&lt;0,0,INT((((YEAR((Paychecks!$B$8+1))-YEAR($C146))*12+MONTH((Paychecks!$B$8+1))-MONTH($C146))-1)/(($D146="Monthly")+3*($D146="Quarterly")+12*($D146="Yearly")))+1+(MOD(((YEAR((Paychecks!$B$8+1))-YEAR($C146))*12+MONTH((Paychecks!$B$8+1))-MONTH($C146)),(($D146="Monthly")+3*($D146="Quarterly")+12*($D146="Yearly")))=0)*(EDATE($C146,((YEAR((Paychecks!$B$8+1))-YEAR($C146))*12+MONTH((Paychecks!$B$8+1))-MONTH($C146)))&lt;(Paychecks!$B$8+1)))-IF(((YEAR(Paychecks!$A$8)-YEAR($C146))*12+MONTH(Paychecks!$A$8)-MONTH($C146))&lt;0,0,INT((((YEAR(Paychecks!$A$8)-YEAR($C146))*12+MONTH(Paychecks!$A$8)-MONTH($C146))-1)/(($D146="Monthly")+3*($D146="Quarterly")+12*($D146="Yearly")))+1+(MOD(((YEAR(Paychecks!$A$8)-YEAR($C146))*12+MONTH(Paychecks!$A$8)-MONTH($C146)),(($D146="Monthly")+3*($D146="Quarterly")+12*($D146="Yearly")))=0)*(EDATE($C146,((YEAR(Paychecks!$A$8)-YEAR($C146))*12+MONTH(Paychecks!$A$8)-MONTH($C146)))&lt;Paychecks!$A$8)),($C146&gt;=Paychecks!$A$8)*($C146&lt;=Paychecks!$B$8))))</f>
      </c>
      <c r="R146" s="14">
        <f>IF(OR($A146="",$C146=""),0,IF((7*($D146="Weekly")+14*($D146="Every 2 weeks"))&gt;0,MAX(0,-INT(($C146-(Paychecks!$B$9+1))/(7*($D146="Weekly")+14*($D146="Every 2 weeks")))-MAX(0,-INT(($C146-Paychecks!$A$9)/(7*($D146="Weekly")+14*($D146="Every 2 weeks"))))),IF((($D146="Monthly")+3*($D146="Quarterly")+12*($D146="Yearly"))&gt;0,IF(((YEAR((Paychecks!$B$9+1))-YEAR($C146))*12+MONTH((Paychecks!$B$9+1))-MONTH($C146))&lt;0,0,INT((((YEAR((Paychecks!$B$9+1))-YEAR($C146))*12+MONTH((Paychecks!$B$9+1))-MONTH($C146))-1)/(($D146="Monthly")+3*($D146="Quarterly")+12*($D146="Yearly")))+1+(MOD(((YEAR((Paychecks!$B$9+1))-YEAR($C146))*12+MONTH((Paychecks!$B$9+1))-MONTH($C146)),(($D146="Monthly")+3*($D146="Quarterly")+12*($D146="Yearly")))=0)*(EDATE($C146,((YEAR((Paychecks!$B$9+1))-YEAR($C146))*12+MONTH((Paychecks!$B$9+1))-MONTH($C146)))&lt;(Paychecks!$B$9+1)))-IF(((YEAR(Paychecks!$A$9)-YEAR($C146))*12+MONTH(Paychecks!$A$9)-MONTH($C146))&lt;0,0,INT((((YEAR(Paychecks!$A$9)-YEAR($C146))*12+MONTH(Paychecks!$A$9)-MONTH($C146))-1)/(($D146="Monthly")+3*($D146="Quarterly")+12*($D146="Yearly")))+1+(MOD(((YEAR(Paychecks!$A$9)-YEAR($C146))*12+MONTH(Paychecks!$A$9)-MONTH($C146)),(($D146="Monthly")+3*($D146="Quarterly")+12*($D146="Yearly")))=0)*(EDATE($C146,((YEAR(Paychecks!$A$9)-YEAR($C146))*12+MONTH(Paychecks!$A$9)-MONTH($C146)))&lt;Paychecks!$A$9)),($C146&gt;=Paychecks!$A$9)*($C146&lt;=Paychecks!$B$9))))</f>
      </c>
    </row>
    <row r="147" spans="1:18" x14ac:dyDescent="0.25">
      <c r="A147" s="2"/>
      <c r="B147" s="11"/>
      <c r="C147" s="9"/>
      <c r="D147" s="2"/>
      <c r="E147" s="2"/>
      <c r="F147" s="2"/>
      <c r="G147" s="2">
        <f>IF(A147="","",IF(F147="Yes","Paid",IF(C147&lt;TODAY(),"Overdue",IF(C147-TODAY()&lt;=HeadsUp,"Due soon",IF(E147="Yes","Autopay","Upcoming")))))</f>
      </c>
      <c r="H147" s="2">
        <f>IF(OR(A147="",F147="Yes"),"",C147-TODAY())</f>
      </c>
      <c r="I147" s="9">
        <f>IF(OR(A147="",C147=""),"",IF(OR(C147&lt;Paychecks!$A$2,C147&gt;Paychecks!$B$9),"",INDEX(Paychecks!$A$2:$A$9,MATCH(C147,Paychecks!$A$2:$A$9,1))))</f>
      </c>
      <c r="J147" s="2"/>
      <c r="K147" s="14">
        <f>IF(OR($A147="",$C147=""),0,IF((7*($D147="Weekly")+14*($D147="Every 2 weeks"))&gt;0,MAX(0,-INT(($C147-(Paychecks!$B$2+1))/(7*($D147="Weekly")+14*($D147="Every 2 weeks")))-MAX(0,-INT(($C147-Paychecks!$A$2)/(7*($D147="Weekly")+14*($D147="Every 2 weeks"))))),IF((($D147="Monthly")+3*($D147="Quarterly")+12*($D147="Yearly"))&gt;0,IF(((YEAR((Paychecks!$B$2+1))-YEAR($C147))*12+MONTH((Paychecks!$B$2+1))-MONTH($C147))&lt;0,0,INT((((YEAR((Paychecks!$B$2+1))-YEAR($C147))*12+MONTH((Paychecks!$B$2+1))-MONTH($C147))-1)/(($D147="Monthly")+3*($D147="Quarterly")+12*($D147="Yearly")))+1+(MOD(((YEAR((Paychecks!$B$2+1))-YEAR($C147))*12+MONTH((Paychecks!$B$2+1))-MONTH($C147)),(($D147="Monthly")+3*($D147="Quarterly")+12*($D147="Yearly")))=0)*(EDATE($C147,((YEAR((Paychecks!$B$2+1))-YEAR($C147))*12+MONTH((Paychecks!$B$2+1))-MONTH($C147)))&lt;(Paychecks!$B$2+1)))-IF(((YEAR(Paychecks!$A$2)-YEAR($C147))*12+MONTH(Paychecks!$A$2)-MONTH($C147))&lt;0,0,INT((((YEAR(Paychecks!$A$2)-YEAR($C147))*12+MONTH(Paychecks!$A$2)-MONTH($C147))-1)/(($D147="Monthly")+3*($D147="Quarterly")+12*($D147="Yearly")))+1+(MOD(((YEAR(Paychecks!$A$2)-YEAR($C147))*12+MONTH(Paychecks!$A$2)-MONTH($C147)),(($D147="Monthly")+3*($D147="Quarterly")+12*($D147="Yearly")))=0)*(EDATE($C147,((YEAR(Paychecks!$A$2)-YEAR($C147))*12+MONTH(Paychecks!$A$2)-MONTH($C147)))&lt;Paychecks!$A$2)),($C147&gt;=Paychecks!$A$2)*($C147&lt;=Paychecks!$B$2))))</f>
      </c>
      <c r="L147" s="14">
        <f>IF(OR($A147="",$C147=""),0,IF((7*($D147="Weekly")+14*($D147="Every 2 weeks"))&gt;0,MAX(0,-INT(($C147-(Paychecks!$B$3+1))/(7*($D147="Weekly")+14*($D147="Every 2 weeks")))-MAX(0,-INT(($C147-Paychecks!$A$3)/(7*($D147="Weekly")+14*($D147="Every 2 weeks"))))),IF((($D147="Monthly")+3*($D147="Quarterly")+12*($D147="Yearly"))&gt;0,IF(((YEAR((Paychecks!$B$3+1))-YEAR($C147))*12+MONTH((Paychecks!$B$3+1))-MONTH($C147))&lt;0,0,INT((((YEAR((Paychecks!$B$3+1))-YEAR($C147))*12+MONTH((Paychecks!$B$3+1))-MONTH($C147))-1)/(($D147="Monthly")+3*($D147="Quarterly")+12*($D147="Yearly")))+1+(MOD(((YEAR((Paychecks!$B$3+1))-YEAR($C147))*12+MONTH((Paychecks!$B$3+1))-MONTH($C147)),(($D147="Monthly")+3*($D147="Quarterly")+12*($D147="Yearly")))=0)*(EDATE($C147,((YEAR((Paychecks!$B$3+1))-YEAR($C147))*12+MONTH((Paychecks!$B$3+1))-MONTH($C147)))&lt;(Paychecks!$B$3+1)))-IF(((YEAR(Paychecks!$A$3)-YEAR($C147))*12+MONTH(Paychecks!$A$3)-MONTH($C147))&lt;0,0,INT((((YEAR(Paychecks!$A$3)-YEAR($C147))*12+MONTH(Paychecks!$A$3)-MONTH($C147))-1)/(($D147="Monthly")+3*($D147="Quarterly")+12*($D147="Yearly")))+1+(MOD(((YEAR(Paychecks!$A$3)-YEAR($C147))*12+MONTH(Paychecks!$A$3)-MONTH($C147)),(($D147="Monthly")+3*($D147="Quarterly")+12*($D147="Yearly")))=0)*(EDATE($C147,((YEAR(Paychecks!$A$3)-YEAR($C147))*12+MONTH(Paychecks!$A$3)-MONTH($C147)))&lt;Paychecks!$A$3)),($C147&gt;=Paychecks!$A$3)*($C147&lt;=Paychecks!$B$3))))</f>
      </c>
      <c r="M147" s="14">
        <f>IF(OR($A147="",$C147=""),0,IF((7*($D147="Weekly")+14*($D147="Every 2 weeks"))&gt;0,MAX(0,-INT(($C147-(Paychecks!$B$4+1))/(7*($D147="Weekly")+14*($D147="Every 2 weeks")))-MAX(0,-INT(($C147-Paychecks!$A$4)/(7*($D147="Weekly")+14*($D147="Every 2 weeks"))))),IF((($D147="Monthly")+3*($D147="Quarterly")+12*($D147="Yearly"))&gt;0,IF(((YEAR((Paychecks!$B$4+1))-YEAR($C147))*12+MONTH((Paychecks!$B$4+1))-MONTH($C147))&lt;0,0,INT((((YEAR((Paychecks!$B$4+1))-YEAR($C147))*12+MONTH((Paychecks!$B$4+1))-MONTH($C147))-1)/(($D147="Monthly")+3*($D147="Quarterly")+12*($D147="Yearly")))+1+(MOD(((YEAR((Paychecks!$B$4+1))-YEAR($C147))*12+MONTH((Paychecks!$B$4+1))-MONTH($C147)),(($D147="Monthly")+3*($D147="Quarterly")+12*($D147="Yearly")))=0)*(EDATE($C147,((YEAR((Paychecks!$B$4+1))-YEAR($C147))*12+MONTH((Paychecks!$B$4+1))-MONTH($C147)))&lt;(Paychecks!$B$4+1)))-IF(((YEAR(Paychecks!$A$4)-YEAR($C147))*12+MONTH(Paychecks!$A$4)-MONTH($C147))&lt;0,0,INT((((YEAR(Paychecks!$A$4)-YEAR($C147))*12+MONTH(Paychecks!$A$4)-MONTH($C147))-1)/(($D147="Monthly")+3*($D147="Quarterly")+12*($D147="Yearly")))+1+(MOD(((YEAR(Paychecks!$A$4)-YEAR($C147))*12+MONTH(Paychecks!$A$4)-MONTH($C147)),(($D147="Monthly")+3*($D147="Quarterly")+12*($D147="Yearly")))=0)*(EDATE($C147,((YEAR(Paychecks!$A$4)-YEAR($C147))*12+MONTH(Paychecks!$A$4)-MONTH($C147)))&lt;Paychecks!$A$4)),($C147&gt;=Paychecks!$A$4)*($C147&lt;=Paychecks!$B$4))))</f>
      </c>
      <c r="N147" s="14">
        <f>IF(OR($A147="",$C147=""),0,IF((7*($D147="Weekly")+14*($D147="Every 2 weeks"))&gt;0,MAX(0,-INT(($C147-(Paychecks!$B$5+1))/(7*($D147="Weekly")+14*($D147="Every 2 weeks")))-MAX(0,-INT(($C147-Paychecks!$A$5)/(7*($D147="Weekly")+14*($D147="Every 2 weeks"))))),IF((($D147="Monthly")+3*($D147="Quarterly")+12*($D147="Yearly"))&gt;0,IF(((YEAR((Paychecks!$B$5+1))-YEAR($C147))*12+MONTH((Paychecks!$B$5+1))-MONTH($C147))&lt;0,0,INT((((YEAR((Paychecks!$B$5+1))-YEAR($C147))*12+MONTH((Paychecks!$B$5+1))-MONTH($C147))-1)/(($D147="Monthly")+3*($D147="Quarterly")+12*($D147="Yearly")))+1+(MOD(((YEAR((Paychecks!$B$5+1))-YEAR($C147))*12+MONTH((Paychecks!$B$5+1))-MONTH($C147)),(($D147="Monthly")+3*($D147="Quarterly")+12*($D147="Yearly")))=0)*(EDATE($C147,((YEAR((Paychecks!$B$5+1))-YEAR($C147))*12+MONTH((Paychecks!$B$5+1))-MONTH($C147)))&lt;(Paychecks!$B$5+1)))-IF(((YEAR(Paychecks!$A$5)-YEAR($C147))*12+MONTH(Paychecks!$A$5)-MONTH($C147))&lt;0,0,INT((((YEAR(Paychecks!$A$5)-YEAR($C147))*12+MONTH(Paychecks!$A$5)-MONTH($C147))-1)/(($D147="Monthly")+3*($D147="Quarterly")+12*($D147="Yearly")))+1+(MOD(((YEAR(Paychecks!$A$5)-YEAR($C147))*12+MONTH(Paychecks!$A$5)-MONTH($C147)),(($D147="Monthly")+3*($D147="Quarterly")+12*($D147="Yearly")))=0)*(EDATE($C147,((YEAR(Paychecks!$A$5)-YEAR($C147))*12+MONTH(Paychecks!$A$5)-MONTH($C147)))&lt;Paychecks!$A$5)),($C147&gt;=Paychecks!$A$5)*($C147&lt;=Paychecks!$B$5))))</f>
      </c>
      <c r="O147" s="14">
        <f>IF(OR($A147="",$C147=""),0,IF((7*($D147="Weekly")+14*($D147="Every 2 weeks"))&gt;0,MAX(0,-INT(($C147-(Paychecks!$B$6+1))/(7*($D147="Weekly")+14*($D147="Every 2 weeks")))-MAX(0,-INT(($C147-Paychecks!$A$6)/(7*($D147="Weekly")+14*($D147="Every 2 weeks"))))),IF((($D147="Monthly")+3*($D147="Quarterly")+12*($D147="Yearly"))&gt;0,IF(((YEAR((Paychecks!$B$6+1))-YEAR($C147))*12+MONTH((Paychecks!$B$6+1))-MONTH($C147))&lt;0,0,INT((((YEAR((Paychecks!$B$6+1))-YEAR($C147))*12+MONTH((Paychecks!$B$6+1))-MONTH($C147))-1)/(($D147="Monthly")+3*($D147="Quarterly")+12*($D147="Yearly")))+1+(MOD(((YEAR((Paychecks!$B$6+1))-YEAR($C147))*12+MONTH((Paychecks!$B$6+1))-MONTH($C147)),(($D147="Monthly")+3*($D147="Quarterly")+12*($D147="Yearly")))=0)*(EDATE($C147,((YEAR((Paychecks!$B$6+1))-YEAR($C147))*12+MONTH((Paychecks!$B$6+1))-MONTH($C147)))&lt;(Paychecks!$B$6+1)))-IF(((YEAR(Paychecks!$A$6)-YEAR($C147))*12+MONTH(Paychecks!$A$6)-MONTH($C147))&lt;0,0,INT((((YEAR(Paychecks!$A$6)-YEAR($C147))*12+MONTH(Paychecks!$A$6)-MONTH($C147))-1)/(($D147="Monthly")+3*($D147="Quarterly")+12*($D147="Yearly")))+1+(MOD(((YEAR(Paychecks!$A$6)-YEAR($C147))*12+MONTH(Paychecks!$A$6)-MONTH($C147)),(($D147="Monthly")+3*($D147="Quarterly")+12*($D147="Yearly")))=0)*(EDATE($C147,((YEAR(Paychecks!$A$6)-YEAR($C147))*12+MONTH(Paychecks!$A$6)-MONTH($C147)))&lt;Paychecks!$A$6)),($C147&gt;=Paychecks!$A$6)*($C147&lt;=Paychecks!$B$6))))</f>
      </c>
      <c r="P147" s="14">
        <f>IF(OR($A147="",$C147=""),0,IF((7*($D147="Weekly")+14*($D147="Every 2 weeks"))&gt;0,MAX(0,-INT(($C147-(Paychecks!$B$7+1))/(7*($D147="Weekly")+14*($D147="Every 2 weeks")))-MAX(0,-INT(($C147-Paychecks!$A$7)/(7*($D147="Weekly")+14*($D147="Every 2 weeks"))))),IF((($D147="Monthly")+3*($D147="Quarterly")+12*($D147="Yearly"))&gt;0,IF(((YEAR((Paychecks!$B$7+1))-YEAR($C147))*12+MONTH((Paychecks!$B$7+1))-MONTH($C147))&lt;0,0,INT((((YEAR((Paychecks!$B$7+1))-YEAR($C147))*12+MONTH((Paychecks!$B$7+1))-MONTH($C147))-1)/(($D147="Monthly")+3*($D147="Quarterly")+12*($D147="Yearly")))+1+(MOD(((YEAR((Paychecks!$B$7+1))-YEAR($C147))*12+MONTH((Paychecks!$B$7+1))-MONTH($C147)),(($D147="Monthly")+3*($D147="Quarterly")+12*($D147="Yearly")))=0)*(EDATE($C147,((YEAR((Paychecks!$B$7+1))-YEAR($C147))*12+MONTH((Paychecks!$B$7+1))-MONTH($C147)))&lt;(Paychecks!$B$7+1)))-IF(((YEAR(Paychecks!$A$7)-YEAR($C147))*12+MONTH(Paychecks!$A$7)-MONTH($C147))&lt;0,0,INT((((YEAR(Paychecks!$A$7)-YEAR($C147))*12+MONTH(Paychecks!$A$7)-MONTH($C147))-1)/(($D147="Monthly")+3*($D147="Quarterly")+12*($D147="Yearly")))+1+(MOD(((YEAR(Paychecks!$A$7)-YEAR($C147))*12+MONTH(Paychecks!$A$7)-MONTH($C147)),(($D147="Monthly")+3*($D147="Quarterly")+12*($D147="Yearly")))=0)*(EDATE($C147,((YEAR(Paychecks!$A$7)-YEAR($C147))*12+MONTH(Paychecks!$A$7)-MONTH($C147)))&lt;Paychecks!$A$7)),($C147&gt;=Paychecks!$A$7)*($C147&lt;=Paychecks!$B$7))))</f>
      </c>
      <c r="Q147" s="14">
        <f>IF(OR($A147="",$C147=""),0,IF((7*($D147="Weekly")+14*($D147="Every 2 weeks"))&gt;0,MAX(0,-INT(($C147-(Paychecks!$B$8+1))/(7*($D147="Weekly")+14*($D147="Every 2 weeks")))-MAX(0,-INT(($C147-Paychecks!$A$8)/(7*($D147="Weekly")+14*($D147="Every 2 weeks"))))),IF((($D147="Monthly")+3*($D147="Quarterly")+12*($D147="Yearly"))&gt;0,IF(((YEAR((Paychecks!$B$8+1))-YEAR($C147))*12+MONTH((Paychecks!$B$8+1))-MONTH($C147))&lt;0,0,INT((((YEAR((Paychecks!$B$8+1))-YEAR($C147))*12+MONTH((Paychecks!$B$8+1))-MONTH($C147))-1)/(($D147="Monthly")+3*($D147="Quarterly")+12*($D147="Yearly")))+1+(MOD(((YEAR((Paychecks!$B$8+1))-YEAR($C147))*12+MONTH((Paychecks!$B$8+1))-MONTH($C147)),(($D147="Monthly")+3*($D147="Quarterly")+12*($D147="Yearly")))=0)*(EDATE($C147,((YEAR((Paychecks!$B$8+1))-YEAR($C147))*12+MONTH((Paychecks!$B$8+1))-MONTH($C147)))&lt;(Paychecks!$B$8+1)))-IF(((YEAR(Paychecks!$A$8)-YEAR($C147))*12+MONTH(Paychecks!$A$8)-MONTH($C147))&lt;0,0,INT((((YEAR(Paychecks!$A$8)-YEAR($C147))*12+MONTH(Paychecks!$A$8)-MONTH($C147))-1)/(($D147="Monthly")+3*($D147="Quarterly")+12*($D147="Yearly")))+1+(MOD(((YEAR(Paychecks!$A$8)-YEAR($C147))*12+MONTH(Paychecks!$A$8)-MONTH($C147)),(($D147="Monthly")+3*($D147="Quarterly")+12*($D147="Yearly")))=0)*(EDATE($C147,((YEAR(Paychecks!$A$8)-YEAR($C147))*12+MONTH(Paychecks!$A$8)-MONTH($C147)))&lt;Paychecks!$A$8)),($C147&gt;=Paychecks!$A$8)*($C147&lt;=Paychecks!$B$8))))</f>
      </c>
      <c r="R147" s="14">
        <f>IF(OR($A147="",$C147=""),0,IF((7*($D147="Weekly")+14*($D147="Every 2 weeks"))&gt;0,MAX(0,-INT(($C147-(Paychecks!$B$9+1))/(7*($D147="Weekly")+14*($D147="Every 2 weeks")))-MAX(0,-INT(($C147-Paychecks!$A$9)/(7*($D147="Weekly")+14*($D147="Every 2 weeks"))))),IF((($D147="Monthly")+3*($D147="Quarterly")+12*($D147="Yearly"))&gt;0,IF(((YEAR((Paychecks!$B$9+1))-YEAR($C147))*12+MONTH((Paychecks!$B$9+1))-MONTH($C147))&lt;0,0,INT((((YEAR((Paychecks!$B$9+1))-YEAR($C147))*12+MONTH((Paychecks!$B$9+1))-MONTH($C147))-1)/(($D147="Monthly")+3*($D147="Quarterly")+12*($D147="Yearly")))+1+(MOD(((YEAR((Paychecks!$B$9+1))-YEAR($C147))*12+MONTH((Paychecks!$B$9+1))-MONTH($C147)),(($D147="Monthly")+3*($D147="Quarterly")+12*($D147="Yearly")))=0)*(EDATE($C147,((YEAR((Paychecks!$B$9+1))-YEAR($C147))*12+MONTH((Paychecks!$B$9+1))-MONTH($C147)))&lt;(Paychecks!$B$9+1)))-IF(((YEAR(Paychecks!$A$9)-YEAR($C147))*12+MONTH(Paychecks!$A$9)-MONTH($C147))&lt;0,0,INT((((YEAR(Paychecks!$A$9)-YEAR($C147))*12+MONTH(Paychecks!$A$9)-MONTH($C147))-1)/(($D147="Monthly")+3*($D147="Quarterly")+12*($D147="Yearly")))+1+(MOD(((YEAR(Paychecks!$A$9)-YEAR($C147))*12+MONTH(Paychecks!$A$9)-MONTH($C147)),(($D147="Monthly")+3*($D147="Quarterly")+12*($D147="Yearly")))=0)*(EDATE($C147,((YEAR(Paychecks!$A$9)-YEAR($C147))*12+MONTH(Paychecks!$A$9)-MONTH($C147)))&lt;Paychecks!$A$9)),($C147&gt;=Paychecks!$A$9)*($C147&lt;=Paychecks!$B$9))))</f>
      </c>
    </row>
    <row r="148" spans="1:18" x14ac:dyDescent="0.25">
      <c r="A148" s="2"/>
      <c r="B148" s="11"/>
      <c r="C148" s="9"/>
      <c r="D148" s="2"/>
      <c r="E148" s="2"/>
      <c r="F148" s="2"/>
      <c r="G148" s="2">
        <f>IF(A148="","",IF(F148="Yes","Paid",IF(C148&lt;TODAY(),"Overdue",IF(C148-TODAY()&lt;=HeadsUp,"Due soon",IF(E148="Yes","Autopay","Upcoming")))))</f>
      </c>
      <c r="H148" s="2">
        <f>IF(OR(A148="",F148="Yes"),"",C148-TODAY())</f>
      </c>
      <c r="I148" s="9">
        <f>IF(OR(A148="",C148=""),"",IF(OR(C148&lt;Paychecks!$A$2,C148&gt;Paychecks!$B$9),"",INDEX(Paychecks!$A$2:$A$9,MATCH(C148,Paychecks!$A$2:$A$9,1))))</f>
      </c>
      <c r="J148" s="2"/>
      <c r="K148" s="14">
        <f>IF(OR($A148="",$C148=""),0,IF((7*($D148="Weekly")+14*($D148="Every 2 weeks"))&gt;0,MAX(0,-INT(($C148-(Paychecks!$B$2+1))/(7*($D148="Weekly")+14*($D148="Every 2 weeks")))-MAX(0,-INT(($C148-Paychecks!$A$2)/(7*($D148="Weekly")+14*($D148="Every 2 weeks"))))),IF((($D148="Monthly")+3*($D148="Quarterly")+12*($D148="Yearly"))&gt;0,IF(((YEAR((Paychecks!$B$2+1))-YEAR($C148))*12+MONTH((Paychecks!$B$2+1))-MONTH($C148))&lt;0,0,INT((((YEAR((Paychecks!$B$2+1))-YEAR($C148))*12+MONTH((Paychecks!$B$2+1))-MONTH($C148))-1)/(($D148="Monthly")+3*($D148="Quarterly")+12*($D148="Yearly")))+1+(MOD(((YEAR((Paychecks!$B$2+1))-YEAR($C148))*12+MONTH((Paychecks!$B$2+1))-MONTH($C148)),(($D148="Monthly")+3*($D148="Quarterly")+12*($D148="Yearly")))=0)*(EDATE($C148,((YEAR((Paychecks!$B$2+1))-YEAR($C148))*12+MONTH((Paychecks!$B$2+1))-MONTH($C148)))&lt;(Paychecks!$B$2+1)))-IF(((YEAR(Paychecks!$A$2)-YEAR($C148))*12+MONTH(Paychecks!$A$2)-MONTH($C148))&lt;0,0,INT((((YEAR(Paychecks!$A$2)-YEAR($C148))*12+MONTH(Paychecks!$A$2)-MONTH($C148))-1)/(($D148="Monthly")+3*($D148="Quarterly")+12*($D148="Yearly")))+1+(MOD(((YEAR(Paychecks!$A$2)-YEAR($C148))*12+MONTH(Paychecks!$A$2)-MONTH($C148)),(($D148="Monthly")+3*($D148="Quarterly")+12*($D148="Yearly")))=0)*(EDATE($C148,((YEAR(Paychecks!$A$2)-YEAR($C148))*12+MONTH(Paychecks!$A$2)-MONTH($C148)))&lt;Paychecks!$A$2)),($C148&gt;=Paychecks!$A$2)*($C148&lt;=Paychecks!$B$2))))</f>
      </c>
      <c r="L148" s="14">
        <f>IF(OR($A148="",$C148=""),0,IF((7*($D148="Weekly")+14*($D148="Every 2 weeks"))&gt;0,MAX(0,-INT(($C148-(Paychecks!$B$3+1))/(7*($D148="Weekly")+14*($D148="Every 2 weeks")))-MAX(0,-INT(($C148-Paychecks!$A$3)/(7*($D148="Weekly")+14*($D148="Every 2 weeks"))))),IF((($D148="Monthly")+3*($D148="Quarterly")+12*($D148="Yearly"))&gt;0,IF(((YEAR((Paychecks!$B$3+1))-YEAR($C148))*12+MONTH((Paychecks!$B$3+1))-MONTH($C148))&lt;0,0,INT((((YEAR((Paychecks!$B$3+1))-YEAR($C148))*12+MONTH((Paychecks!$B$3+1))-MONTH($C148))-1)/(($D148="Monthly")+3*($D148="Quarterly")+12*($D148="Yearly")))+1+(MOD(((YEAR((Paychecks!$B$3+1))-YEAR($C148))*12+MONTH((Paychecks!$B$3+1))-MONTH($C148)),(($D148="Monthly")+3*($D148="Quarterly")+12*($D148="Yearly")))=0)*(EDATE($C148,((YEAR((Paychecks!$B$3+1))-YEAR($C148))*12+MONTH((Paychecks!$B$3+1))-MONTH($C148)))&lt;(Paychecks!$B$3+1)))-IF(((YEAR(Paychecks!$A$3)-YEAR($C148))*12+MONTH(Paychecks!$A$3)-MONTH($C148))&lt;0,0,INT((((YEAR(Paychecks!$A$3)-YEAR($C148))*12+MONTH(Paychecks!$A$3)-MONTH($C148))-1)/(($D148="Monthly")+3*($D148="Quarterly")+12*($D148="Yearly")))+1+(MOD(((YEAR(Paychecks!$A$3)-YEAR($C148))*12+MONTH(Paychecks!$A$3)-MONTH($C148)),(($D148="Monthly")+3*($D148="Quarterly")+12*($D148="Yearly")))=0)*(EDATE($C148,((YEAR(Paychecks!$A$3)-YEAR($C148))*12+MONTH(Paychecks!$A$3)-MONTH($C148)))&lt;Paychecks!$A$3)),($C148&gt;=Paychecks!$A$3)*($C148&lt;=Paychecks!$B$3))))</f>
      </c>
      <c r="M148" s="14">
        <f>IF(OR($A148="",$C148=""),0,IF((7*($D148="Weekly")+14*($D148="Every 2 weeks"))&gt;0,MAX(0,-INT(($C148-(Paychecks!$B$4+1))/(7*($D148="Weekly")+14*($D148="Every 2 weeks")))-MAX(0,-INT(($C148-Paychecks!$A$4)/(7*($D148="Weekly")+14*($D148="Every 2 weeks"))))),IF((($D148="Monthly")+3*($D148="Quarterly")+12*($D148="Yearly"))&gt;0,IF(((YEAR((Paychecks!$B$4+1))-YEAR($C148))*12+MONTH((Paychecks!$B$4+1))-MONTH($C148))&lt;0,0,INT((((YEAR((Paychecks!$B$4+1))-YEAR($C148))*12+MONTH((Paychecks!$B$4+1))-MONTH($C148))-1)/(($D148="Monthly")+3*($D148="Quarterly")+12*($D148="Yearly")))+1+(MOD(((YEAR((Paychecks!$B$4+1))-YEAR($C148))*12+MONTH((Paychecks!$B$4+1))-MONTH($C148)),(($D148="Monthly")+3*($D148="Quarterly")+12*($D148="Yearly")))=0)*(EDATE($C148,((YEAR((Paychecks!$B$4+1))-YEAR($C148))*12+MONTH((Paychecks!$B$4+1))-MONTH($C148)))&lt;(Paychecks!$B$4+1)))-IF(((YEAR(Paychecks!$A$4)-YEAR($C148))*12+MONTH(Paychecks!$A$4)-MONTH($C148))&lt;0,0,INT((((YEAR(Paychecks!$A$4)-YEAR($C148))*12+MONTH(Paychecks!$A$4)-MONTH($C148))-1)/(($D148="Monthly")+3*($D148="Quarterly")+12*($D148="Yearly")))+1+(MOD(((YEAR(Paychecks!$A$4)-YEAR($C148))*12+MONTH(Paychecks!$A$4)-MONTH($C148)),(($D148="Monthly")+3*($D148="Quarterly")+12*($D148="Yearly")))=0)*(EDATE($C148,((YEAR(Paychecks!$A$4)-YEAR($C148))*12+MONTH(Paychecks!$A$4)-MONTH($C148)))&lt;Paychecks!$A$4)),($C148&gt;=Paychecks!$A$4)*($C148&lt;=Paychecks!$B$4))))</f>
      </c>
      <c r="N148" s="14">
        <f>IF(OR($A148="",$C148=""),0,IF((7*($D148="Weekly")+14*($D148="Every 2 weeks"))&gt;0,MAX(0,-INT(($C148-(Paychecks!$B$5+1))/(7*($D148="Weekly")+14*($D148="Every 2 weeks")))-MAX(0,-INT(($C148-Paychecks!$A$5)/(7*($D148="Weekly")+14*($D148="Every 2 weeks"))))),IF((($D148="Monthly")+3*($D148="Quarterly")+12*($D148="Yearly"))&gt;0,IF(((YEAR((Paychecks!$B$5+1))-YEAR($C148))*12+MONTH((Paychecks!$B$5+1))-MONTH($C148))&lt;0,0,INT((((YEAR((Paychecks!$B$5+1))-YEAR($C148))*12+MONTH((Paychecks!$B$5+1))-MONTH($C148))-1)/(($D148="Monthly")+3*($D148="Quarterly")+12*($D148="Yearly")))+1+(MOD(((YEAR((Paychecks!$B$5+1))-YEAR($C148))*12+MONTH((Paychecks!$B$5+1))-MONTH($C148)),(($D148="Monthly")+3*($D148="Quarterly")+12*($D148="Yearly")))=0)*(EDATE($C148,((YEAR((Paychecks!$B$5+1))-YEAR($C148))*12+MONTH((Paychecks!$B$5+1))-MONTH($C148)))&lt;(Paychecks!$B$5+1)))-IF(((YEAR(Paychecks!$A$5)-YEAR($C148))*12+MONTH(Paychecks!$A$5)-MONTH($C148))&lt;0,0,INT((((YEAR(Paychecks!$A$5)-YEAR($C148))*12+MONTH(Paychecks!$A$5)-MONTH($C148))-1)/(($D148="Monthly")+3*($D148="Quarterly")+12*($D148="Yearly")))+1+(MOD(((YEAR(Paychecks!$A$5)-YEAR($C148))*12+MONTH(Paychecks!$A$5)-MONTH($C148)),(($D148="Monthly")+3*($D148="Quarterly")+12*($D148="Yearly")))=0)*(EDATE($C148,((YEAR(Paychecks!$A$5)-YEAR($C148))*12+MONTH(Paychecks!$A$5)-MONTH($C148)))&lt;Paychecks!$A$5)),($C148&gt;=Paychecks!$A$5)*($C148&lt;=Paychecks!$B$5))))</f>
      </c>
      <c r="O148" s="14">
        <f>IF(OR($A148="",$C148=""),0,IF((7*($D148="Weekly")+14*($D148="Every 2 weeks"))&gt;0,MAX(0,-INT(($C148-(Paychecks!$B$6+1))/(7*($D148="Weekly")+14*($D148="Every 2 weeks")))-MAX(0,-INT(($C148-Paychecks!$A$6)/(7*($D148="Weekly")+14*($D148="Every 2 weeks"))))),IF((($D148="Monthly")+3*($D148="Quarterly")+12*($D148="Yearly"))&gt;0,IF(((YEAR((Paychecks!$B$6+1))-YEAR($C148))*12+MONTH((Paychecks!$B$6+1))-MONTH($C148))&lt;0,0,INT((((YEAR((Paychecks!$B$6+1))-YEAR($C148))*12+MONTH((Paychecks!$B$6+1))-MONTH($C148))-1)/(($D148="Monthly")+3*($D148="Quarterly")+12*($D148="Yearly")))+1+(MOD(((YEAR((Paychecks!$B$6+1))-YEAR($C148))*12+MONTH((Paychecks!$B$6+1))-MONTH($C148)),(($D148="Monthly")+3*($D148="Quarterly")+12*($D148="Yearly")))=0)*(EDATE($C148,((YEAR((Paychecks!$B$6+1))-YEAR($C148))*12+MONTH((Paychecks!$B$6+1))-MONTH($C148)))&lt;(Paychecks!$B$6+1)))-IF(((YEAR(Paychecks!$A$6)-YEAR($C148))*12+MONTH(Paychecks!$A$6)-MONTH($C148))&lt;0,0,INT((((YEAR(Paychecks!$A$6)-YEAR($C148))*12+MONTH(Paychecks!$A$6)-MONTH($C148))-1)/(($D148="Monthly")+3*($D148="Quarterly")+12*($D148="Yearly")))+1+(MOD(((YEAR(Paychecks!$A$6)-YEAR($C148))*12+MONTH(Paychecks!$A$6)-MONTH($C148)),(($D148="Monthly")+3*($D148="Quarterly")+12*($D148="Yearly")))=0)*(EDATE($C148,((YEAR(Paychecks!$A$6)-YEAR($C148))*12+MONTH(Paychecks!$A$6)-MONTH($C148)))&lt;Paychecks!$A$6)),($C148&gt;=Paychecks!$A$6)*($C148&lt;=Paychecks!$B$6))))</f>
      </c>
      <c r="P148" s="14">
        <f>IF(OR($A148="",$C148=""),0,IF((7*($D148="Weekly")+14*($D148="Every 2 weeks"))&gt;0,MAX(0,-INT(($C148-(Paychecks!$B$7+1))/(7*($D148="Weekly")+14*($D148="Every 2 weeks")))-MAX(0,-INT(($C148-Paychecks!$A$7)/(7*($D148="Weekly")+14*($D148="Every 2 weeks"))))),IF((($D148="Monthly")+3*($D148="Quarterly")+12*($D148="Yearly"))&gt;0,IF(((YEAR((Paychecks!$B$7+1))-YEAR($C148))*12+MONTH((Paychecks!$B$7+1))-MONTH($C148))&lt;0,0,INT((((YEAR((Paychecks!$B$7+1))-YEAR($C148))*12+MONTH((Paychecks!$B$7+1))-MONTH($C148))-1)/(($D148="Monthly")+3*($D148="Quarterly")+12*($D148="Yearly")))+1+(MOD(((YEAR((Paychecks!$B$7+1))-YEAR($C148))*12+MONTH((Paychecks!$B$7+1))-MONTH($C148)),(($D148="Monthly")+3*($D148="Quarterly")+12*($D148="Yearly")))=0)*(EDATE($C148,((YEAR((Paychecks!$B$7+1))-YEAR($C148))*12+MONTH((Paychecks!$B$7+1))-MONTH($C148)))&lt;(Paychecks!$B$7+1)))-IF(((YEAR(Paychecks!$A$7)-YEAR($C148))*12+MONTH(Paychecks!$A$7)-MONTH($C148))&lt;0,0,INT((((YEAR(Paychecks!$A$7)-YEAR($C148))*12+MONTH(Paychecks!$A$7)-MONTH($C148))-1)/(($D148="Monthly")+3*($D148="Quarterly")+12*($D148="Yearly")))+1+(MOD(((YEAR(Paychecks!$A$7)-YEAR($C148))*12+MONTH(Paychecks!$A$7)-MONTH($C148)),(($D148="Monthly")+3*($D148="Quarterly")+12*($D148="Yearly")))=0)*(EDATE($C148,((YEAR(Paychecks!$A$7)-YEAR($C148))*12+MONTH(Paychecks!$A$7)-MONTH($C148)))&lt;Paychecks!$A$7)),($C148&gt;=Paychecks!$A$7)*($C148&lt;=Paychecks!$B$7))))</f>
      </c>
      <c r="Q148" s="14">
        <f>IF(OR($A148="",$C148=""),0,IF((7*($D148="Weekly")+14*($D148="Every 2 weeks"))&gt;0,MAX(0,-INT(($C148-(Paychecks!$B$8+1))/(7*($D148="Weekly")+14*($D148="Every 2 weeks")))-MAX(0,-INT(($C148-Paychecks!$A$8)/(7*($D148="Weekly")+14*($D148="Every 2 weeks"))))),IF((($D148="Monthly")+3*($D148="Quarterly")+12*($D148="Yearly"))&gt;0,IF(((YEAR((Paychecks!$B$8+1))-YEAR($C148))*12+MONTH((Paychecks!$B$8+1))-MONTH($C148))&lt;0,0,INT((((YEAR((Paychecks!$B$8+1))-YEAR($C148))*12+MONTH((Paychecks!$B$8+1))-MONTH($C148))-1)/(($D148="Monthly")+3*($D148="Quarterly")+12*($D148="Yearly")))+1+(MOD(((YEAR((Paychecks!$B$8+1))-YEAR($C148))*12+MONTH((Paychecks!$B$8+1))-MONTH($C148)),(($D148="Monthly")+3*($D148="Quarterly")+12*($D148="Yearly")))=0)*(EDATE($C148,((YEAR((Paychecks!$B$8+1))-YEAR($C148))*12+MONTH((Paychecks!$B$8+1))-MONTH($C148)))&lt;(Paychecks!$B$8+1)))-IF(((YEAR(Paychecks!$A$8)-YEAR($C148))*12+MONTH(Paychecks!$A$8)-MONTH($C148))&lt;0,0,INT((((YEAR(Paychecks!$A$8)-YEAR($C148))*12+MONTH(Paychecks!$A$8)-MONTH($C148))-1)/(($D148="Monthly")+3*($D148="Quarterly")+12*($D148="Yearly")))+1+(MOD(((YEAR(Paychecks!$A$8)-YEAR($C148))*12+MONTH(Paychecks!$A$8)-MONTH($C148)),(($D148="Monthly")+3*($D148="Quarterly")+12*($D148="Yearly")))=0)*(EDATE($C148,((YEAR(Paychecks!$A$8)-YEAR($C148))*12+MONTH(Paychecks!$A$8)-MONTH($C148)))&lt;Paychecks!$A$8)),($C148&gt;=Paychecks!$A$8)*($C148&lt;=Paychecks!$B$8))))</f>
      </c>
      <c r="R148" s="14">
        <f>IF(OR($A148="",$C148=""),0,IF((7*($D148="Weekly")+14*($D148="Every 2 weeks"))&gt;0,MAX(0,-INT(($C148-(Paychecks!$B$9+1))/(7*($D148="Weekly")+14*($D148="Every 2 weeks")))-MAX(0,-INT(($C148-Paychecks!$A$9)/(7*($D148="Weekly")+14*($D148="Every 2 weeks"))))),IF((($D148="Monthly")+3*($D148="Quarterly")+12*($D148="Yearly"))&gt;0,IF(((YEAR((Paychecks!$B$9+1))-YEAR($C148))*12+MONTH((Paychecks!$B$9+1))-MONTH($C148))&lt;0,0,INT((((YEAR((Paychecks!$B$9+1))-YEAR($C148))*12+MONTH((Paychecks!$B$9+1))-MONTH($C148))-1)/(($D148="Monthly")+3*($D148="Quarterly")+12*($D148="Yearly")))+1+(MOD(((YEAR((Paychecks!$B$9+1))-YEAR($C148))*12+MONTH((Paychecks!$B$9+1))-MONTH($C148)),(($D148="Monthly")+3*($D148="Quarterly")+12*($D148="Yearly")))=0)*(EDATE($C148,((YEAR((Paychecks!$B$9+1))-YEAR($C148))*12+MONTH((Paychecks!$B$9+1))-MONTH($C148)))&lt;(Paychecks!$B$9+1)))-IF(((YEAR(Paychecks!$A$9)-YEAR($C148))*12+MONTH(Paychecks!$A$9)-MONTH($C148))&lt;0,0,INT((((YEAR(Paychecks!$A$9)-YEAR($C148))*12+MONTH(Paychecks!$A$9)-MONTH($C148))-1)/(($D148="Monthly")+3*($D148="Quarterly")+12*($D148="Yearly")))+1+(MOD(((YEAR(Paychecks!$A$9)-YEAR($C148))*12+MONTH(Paychecks!$A$9)-MONTH($C148)),(($D148="Monthly")+3*($D148="Quarterly")+12*($D148="Yearly")))=0)*(EDATE($C148,((YEAR(Paychecks!$A$9)-YEAR($C148))*12+MONTH(Paychecks!$A$9)-MONTH($C148)))&lt;Paychecks!$A$9)),($C148&gt;=Paychecks!$A$9)*($C148&lt;=Paychecks!$B$9))))</f>
      </c>
    </row>
    <row r="149" spans="1:18" x14ac:dyDescent="0.25">
      <c r="A149" s="2"/>
      <c r="B149" s="11"/>
      <c r="C149" s="9"/>
      <c r="D149" s="2"/>
      <c r="E149" s="2"/>
      <c r="F149" s="2"/>
      <c r="G149" s="2">
        <f>IF(A149="","",IF(F149="Yes","Paid",IF(C149&lt;TODAY(),"Overdue",IF(C149-TODAY()&lt;=HeadsUp,"Due soon",IF(E149="Yes","Autopay","Upcoming")))))</f>
      </c>
      <c r="H149" s="2">
        <f>IF(OR(A149="",F149="Yes"),"",C149-TODAY())</f>
      </c>
      <c r="I149" s="9">
        <f>IF(OR(A149="",C149=""),"",IF(OR(C149&lt;Paychecks!$A$2,C149&gt;Paychecks!$B$9),"",INDEX(Paychecks!$A$2:$A$9,MATCH(C149,Paychecks!$A$2:$A$9,1))))</f>
      </c>
      <c r="J149" s="2"/>
      <c r="K149" s="14">
        <f>IF(OR($A149="",$C149=""),0,IF((7*($D149="Weekly")+14*($D149="Every 2 weeks"))&gt;0,MAX(0,-INT(($C149-(Paychecks!$B$2+1))/(7*($D149="Weekly")+14*($D149="Every 2 weeks")))-MAX(0,-INT(($C149-Paychecks!$A$2)/(7*($D149="Weekly")+14*($D149="Every 2 weeks"))))),IF((($D149="Monthly")+3*($D149="Quarterly")+12*($D149="Yearly"))&gt;0,IF(((YEAR((Paychecks!$B$2+1))-YEAR($C149))*12+MONTH((Paychecks!$B$2+1))-MONTH($C149))&lt;0,0,INT((((YEAR((Paychecks!$B$2+1))-YEAR($C149))*12+MONTH((Paychecks!$B$2+1))-MONTH($C149))-1)/(($D149="Monthly")+3*($D149="Quarterly")+12*($D149="Yearly")))+1+(MOD(((YEAR((Paychecks!$B$2+1))-YEAR($C149))*12+MONTH((Paychecks!$B$2+1))-MONTH($C149)),(($D149="Monthly")+3*($D149="Quarterly")+12*($D149="Yearly")))=0)*(EDATE($C149,((YEAR((Paychecks!$B$2+1))-YEAR($C149))*12+MONTH((Paychecks!$B$2+1))-MONTH($C149)))&lt;(Paychecks!$B$2+1)))-IF(((YEAR(Paychecks!$A$2)-YEAR($C149))*12+MONTH(Paychecks!$A$2)-MONTH($C149))&lt;0,0,INT((((YEAR(Paychecks!$A$2)-YEAR($C149))*12+MONTH(Paychecks!$A$2)-MONTH($C149))-1)/(($D149="Monthly")+3*($D149="Quarterly")+12*($D149="Yearly")))+1+(MOD(((YEAR(Paychecks!$A$2)-YEAR($C149))*12+MONTH(Paychecks!$A$2)-MONTH($C149)),(($D149="Monthly")+3*($D149="Quarterly")+12*($D149="Yearly")))=0)*(EDATE($C149,((YEAR(Paychecks!$A$2)-YEAR($C149))*12+MONTH(Paychecks!$A$2)-MONTH($C149)))&lt;Paychecks!$A$2)),($C149&gt;=Paychecks!$A$2)*($C149&lt;=Paychecks!$B$2))))</f>
      </c>
      <c r="L149" s="14">
        <f>IF(OR($A149="",$C149=""),0,IF((7*($D149="Weekly")+14*($D149="Every 2 weeks"))&gt;0,MAX(0,-INT(($C149-(Paychecks!$B$3+1))/(7*($D149="Weekly")+14*($D149="Every 2 weeks")))-MAX(0,-INT(($C149-Paychecks!$A$3)/(7*($D149="Weekly")+14*($D149="Every 2 weeks"))))),IF((($D149="Monthly")+3*($D149="Quarterly")+12*($D149="Yearly"))&gt;0,IF(((YEAR((Paychecks!$B$3+1))-YEAR($C149))*12+MONTH((Paychecks!$B$3+1))-MONTH($C149))&lt;0,0,INT((((YEAR((Paychecks!$B$3+1))-YEAR($C149))*12+MONTH((Paychecks!$B$3+1))-MONTH($C149))-1)/(($D149="Monthly")+3*($D149="Quarterly")+12*($D149="Yearly")))+1+(MOD(((YEAR((Paychecks!$B$3+1))-YEAR($C149))*12+MONTH((Paychecks!$B$3+1))-MONTH($C149)),(($D149="Monthly")+3*($D149="Quarterly")+12*($D149="Yearly")))=0)*(EDATE($C149,((YEAR((Paychecks!$B$3+1))-YEAR($C149))*12+MONTH((Paychecks!$B$3+1))-MONTH($C149)))&lt;(Paychecks!$B$3+1)))-IF(((YEAR(Paychecks!$A$3)-YEAR($C149))*12+MONTH(Paychecks!$A$3)-MONTH($C149))&lt;0,0,INT((((YEAR(Paychecks!$A$3)-YEAR($C149))*12+MONTH(Paychecks!$A$3)-MONTH($C149))-1)/(($D149="Monthly")+3*($D149="Quarterly")+12*($D149="Yearly")))+1+(MOD(((YEAR(Paychecks!$A$3)-YEAR($C149))*12+MONTH(Paychecks!$A$3)-MONTH($C149)),(($D149="Monthly")+3*($D149="Quarterly")+12*($D149="Yearly")))=0)*(EDATE($C149,((YEAR(Paychecks!$A$3)-YEAR($C149))*12+MONTH(Paychecks!$A$3)-MONTH($C149)))&lt;Paychecks!$A$3)),($C149&gt;=Paychecks!$A$3)*($C149&lt;=Paychecks!$B$3))))</f>
      </c>
      <c r="M149" s="14">
        <f>IF(OR($A149="",$C149=""),0,IF((7*($D149="Weekly")+14*($D149="Every 2 weeks"))&gt;0,MAX(0,-INT(($C149-(Paychecks!$B$4+1))/(7*($D149="Weekly")+14*($D149="Every 2 weeks")))-MAX(0,-INT(($C149-Paychecks!$A$4)/(7*($D149="Weekly")+14*($D149="Every 2 weeks"))))),IF((($D149="Monthly")+3*($D149="Quarterly")+12*($D149="Yearly"))&gt;0,IF(((YEAR((Paychecks!$B$4+1))-YEAR($C149))*12+MONTH((Paychecks!$B$4+1))-MONTH($C149))&lt;0,0,INT((((YEAR((Paychecks!$B$4+1))-YEAR($C149))*12+MONTH((Paychecks!$B$4+1))-MONTH($C149))-1)/(($D149="Monthly")+3*($D149="Quarterly")+12*($D149="Yearly")))+1+(MOD(((YEAR((Paychecks!$B$4+1))-YEAR($C149))*12+MONTH((Paychecks!$B$4+1))-MONTH($C149)),(($D149="Monthly")+3*($D149="Quarterly")+12*($D149="Yearly")))=0)*(EDATE($C149,((YEAR((Paychecks!$B$4+1))-YEAR($C149))*12+MONTH((Paychecks!$B$4+1))-MONTH($C149)))&lt;(Paychecks!$B$4+1)))-IF(((YEAR(Paychecks!$A$4)-YEAR($C149))*12+MONTH(Paychecks!$A$4)-MONTH($C149))&lt;0,0,INT((((YEAR(Paychecks!$A$4)-YEAR($C149))*12+MONTH(Paychecks!$A$4)-MONTH($C149))-1)/(($D149="Monthly")+3*($D149="Quarterly")+12*($D149="Yearly")))+1+(MOD(((YEAR(Paychecks!$A$4)-YEAR($C149))*12+MONTH(Paychecks!$A$4)-MONTH($C149)),(($D149="Monthly")+3*($D149="Quarterly")+12*($D149="Yearly")))=0)*(EDATE($C149,((YEAR(Paychecks!$A$4)-YEAR($C149))*12+MONTH(Paychecks!$A$4)-MONTH($C149)))&lt;Paychecks!$A$4)),($C149&gt;=Paychecks!$A$4)*($C149&lt;=Paychecks!$B$4))))</f>
      </c>
      <c r="N149" s="14">
        <f>IF(OR($A149="",$C149=""),0,IF((7*($D149="Weekly")+14*($D149="Every 2 weeks"))&gt;0,MAX(0,-INT(($C149-(Paychecks!$B$5+1))/(7*($D149="Weekly")+14*($D149="Every 2 weeks")))-MAX(0,-INT(($C149-Paychecks!$A$5)/(7*($D149="Weekly")+14*($D149="Every 2 weeks"))))),IF((($D149="Monthly")+3*($D149="Quarterly")+12*($D149="Yearly"))&gt;0,IF(((YEAR((Paychecks!$B$5+1))-YEAR($C149))*12+MONTH((Paychecks!$B$5+1))-MONTH($C149))&lt;0,0,INT((((YEAR((Paychecks!$B$5+1))-YEAR($C149))*12+MONTH((Paychecks!$B$5+1))-MONTH($C149))-1)/(($D149="Monthly")+3*($D149="Quarterly")+12*($D149="Yearly")))+1+(MOD(((YEAR((Paychecks!$B$5+1))-YEAR($C149))*12+MONTH((Paychecks!$B$5+1))-MONTH($C149)),(($D149="Monthly")+3*($D149="Quarterly")+12*($D149="Yearly")))=0)*(EDATE($C149,((YEAR((Paychecks!$B$5+1))-YEAR($C149))*12+MONTH((Paychecks!$B$5+1))-MONTH($C149)))&lt;(Paychecks!$B$5+1)))-IF(((YEAR(Paychecks!$A$5)-YEAR($C149))*12+MONTH(Paychecks!$A$5)-MONTH($C149))&lt;0,0,INT((((YEAR(Paychecks!$A$5)-YEAR($C149))*12+MONTH(Paychecks!$A$5)-MONTH($C149))-1)/(($D149="Monthly")+3*($D149="Quarterly")+12*($D149="Yearly")))+1+(MOD(((YEAR(Paychecks!$A$5)-YEAR($C149))*12+MONTH(Paychecks!$A$5)-MONTH($C149)),(($D149="Monthly")+3*($D149="Quarterly")+12*($D149="Yearly")))=0)*(EDATE($C149,((YEAR(Paychecks!$A$5)-YEAR($C149))*12+MONTH(Paychecks!$A$5)-MONTH($C149)))&lt;Paychecks!$A$5)),($C149&gt;=Paychecks!$A$5)*($C149&lt;=Paychecks!$B$5))))</f>
      </c>
      <c r="O149" s="14">
        <f>IF(OR($A149="",$C149=""),0,IF((7*($D149="Weekly")+14*($D149="Every 2 weeks"))&gt;0,MAX(0,-INT(($C149-(Paychecks!$B$6+1))/(7*($D149="Weekly")+14*($D149="Every 2 weeks")))-MAX(0,-INT(($C149-Paychecks!$A$6)/(7*($D149="Weekly")+14*($D149="Every 2 weeks"))))),IF((($D149="Monthly")+3*($D149="Quarterly")+12*($D149="Yearly"))&gt;0,IF(((YEAR((Paychecks!$B$6+1))-YEAR($C149))*12+MONTH((Paychecks!$B$6+1))-MONTH($C149))&lt;0,0,INT((((YEAR((Paychecks!$B$6+1))-YEAR($C149))*12+MONTH((Paychecks!$B$6+1))-MONTH($C149))-1)/(($D149="Monthly")+3*($D149="Quarterly")+12*($D149="Yearly")))+1+(MOD(((YEAR((Paychecks!$B$6+1))-YEAR($C149))*12+MONTH((Paychecks!$B$6+1))-MONTH($C149)),(($D149="Monthly")+3*($D149="Quarterly")+12*($D149="Yearly")))=0)*(EDATE($C149,((YEAR((Paychecks!$B$6+1))-YEAR($C149))*12+MONTH((Paychecks!$B$6+1))-MONTH($C149)))&lt;(Paychecks!$B$6+1)))-IF(((YEAR(Paychecks!$A$6)-YEAR($C149))*12+MONTH(Paychecks!$A$6)-MONTH($C149))&lt;0,0,INT((((YEAR(Paychecks!$A$6)-YEAR($C149))*12+MONTH(Paychecks!$A$6)-MONTH($C149))-1)/(($D149="Monthly")+3*($D149="Quarterly")+12*($D149="Yearly")))+1+(MOD(((YEAR(Paychecks!$A$6)-YEAR($C149))*12+MONTH(Paychecks!$A$6)-MONTH($C149)),(($D149="Monthly")+3*($D149="Quarterly")+12*($D149="Yearly")))=0)*(EDATE($C149,((YEAR(Paychecks!$A$6)-YEAR($C149))*12+MONTH(Paychecks!$A$6)-MONTH($C149)))&lt;Paychecks!$A$6)),($C149&gt;=Paychecks!$A$6)*($C149&lt;=Paychecks!$B$6))))</f>
      </c>
      <c r="P149" s="14">
        <f>IF(OR($A149="",$C149=""),0,IF((7*($D149="Weekly")+14*($D149="Every 2 weeks"))&gt;0,MAX(0,-INT(($C149-(Paychecks!$B$7+1))/(7*($D149="Weekly")+14*($D149="Every 2 weeks")))-MAX(0,-INT(($C149-Paychecks!$A$7)/(7*($D149="Weekly")+14*($D149="Every 2 weeks"))))),IF((($D149="Monthly")+3*($D149="Quarterly")+12*($D149="Yearly"))&gt;0,IF(((YEAR((Paychecks!$B$7+1))-YEAR($C149))*12+MONTH((Paychecks!$B$7+1))-MONTH($C149))&lt;0,0,INT((((YEAR((Paychecks!$B$7+1))-YEAR($C149))*12+MONTH((Paychecks!$B$7+1))-MONTH($C149))-1)/(($D149="Monthly")+3*($D149="Quarterly")+12*($D149="Yearly")))+1+(MOD(((YEAR((Paychecks!$B$7+1))-YEAR($C149))*12+MONTH((Paychecks!$B$7+1))-MONTH($C149)),(($D149="Monthly")+3*($D149="Quarterly")+12*($D149="Yearly")))=0)*(EDATE($C149,((YEAR((Paychecks!$B$7+1))-YEAR($C149))*12+MONTH((Paychecks!$B$7+1))-MONTH($C149)))&lt;(Paychecks!$B$7+1)))-IF(((YEAR(Paychecks!$A$7)-YEAR($C149))*12+MONTH(Paychecks!$A$7)-MONTH($C149))&lt;0,0,INT((((YEAR(Paychecks!$A$7)-YEAR($C149))*12+MONTH(Paychecks!$A$7)-MONTH($C149))-1)/(($D149="Monthly")+3*($D149="Quarterly")+12*($D149="Yearly")))+1+(MOD(((YEAR(Paychecks!$A$7)-YEAR($C149))*12+MONTH(Paychecks!$A$7)-MONTH($C149)),(($D149="Monthly")+3*($D149="Quarterly")+12*($D149="Yearly")))=0)*(EDATE($C149,((YEAR(Paychecks!$A$7)-YEAR($C149))*12+MONTH(Paychecks!$A$7)-MONTH($C149)))&lt;Paychecks!$A$7)),($C149&gt;=Paychecks!$A$7)*($C149&lt;=Paychecks!$B$7))))</f>
      </c>
      <c r="Q149" s="14">
        <f>IF(OR($A149="",$C149=""),0,IF((7*($D149="Weekly")+14*($D149="Every 2 weeks"))&gt;0,MAX(0,-INT(($C149-(Paychecks!$B$8+1))/(7*($D149="Weekly")+14*($D149="Every 2 weeks")))-MAX(0,-INT(($C149-Paychecks!$A$8)/(7*($D149="Weekly")+14*($D149="Every 2 weeks"))))),IF((($D149="Monthly")+3*($D149="Quarterly")+12*($D149="Yearly"))&gt;0,IF(((YEAR((Paychecks!$B$8+1))-YEAR($C149))*12+MONTH((Paychecks!$B$8+1))-MONTH($C149))&lt;0,0,INT((((YEAR((Paychecks!$B$8+1))-YEAR($C149))*12+MONTH((Paychecks!$B$8+1))-MONTH($C149))-1)/(($D149="Monthly")+3*($D149="Quarterly")+12*($D149="Yearly")))+1+(MOD(((YEAR((Paychecks!$B$8+1))-YEAR($C149))*12+MONTH((Paychecks!$B$8+1))-MONTH($C149)),(($D149="Monthly")+3*($D149="Quarterly")+12*($D149="Yearly")))=0)*(EDATE($C149,((YEAR((Paychecks!$B$8+1))-YEAR($C149))*12+MONTH((Paychecks!$B$8+1))-MONTH($C149)))&lt;(Paychecks!$B$8+1)))-IF(((YEAR(Paychecks!$A$8)-YEAR($C149))*12+MONTH(Paychecks!$A$8)-MONTH($C149))&lt;0,0,INT((((YEAR(Paychecks!$A$8)-YEAR($C149))*12+MONTH(Paychecks!$A$8)-MONTH($C149))-1)/(($D149="Monthly")+3*($D149="Quarterly")+12*($D149="Yearly")))+1+(MOD(((YEAR(Paychecks!$A$8)-YEAR($C149))*12+MONTH(Paychecks!$A$8)-MONTH($C149)),(($D149="Monthly")+3*($D149="Quarterly")+12*($D149="Yearly")))=0)*(EDATE($C149,((YEAR(Paychecks!$A$8)-YEAR($C149))*12+MONTH(Paychecks!$A$8)-MONTH($C149)))&lt;Paychecks!$A$8)),($C149&gt;=Paychecks!$A$8)*($C149&lt;=Paychecks!$B$8))))</f>
      </c>
      <c r="R149" s="14">
        <f>IF(OR($A149="",$C149=""),0,IF((7*($D149="Weekly")+14*($D149="Every 2 weeks"))&gt;0,MAX(0,-INT(($C149-(Paychecks!$B$9+1))/(7*($D149="Weekly")+14*($D149="Every 2 weeks")))-MAX(0,-INT(($C149-Paychecks!$A$9)/(7*($D149="Weekly")+14*($D149="Every 2 weeks"))))),IF((($D149="Monthly")+3*($D149="Quarterly")+12*($D149="Yearly"))&gt;0,IF(((YEAR((Paychecks!$B$9+1))-YEAR($C149))*12+MONTH((Paychecks!$B$9+1))-MONTH($C149))&lt;0,0,INT((((YEAR((Paychecks!$B$9+1))-YEAR($C149))*12+MONTH((Paychecks!$B$9+1))-MONTH($C149))-1)/(($D149="Monthly")+3*($D149="Quarterly")+12*($D149="Yearly")))+1+(MOD(((YEAR((Paychecks!$B$9+1))-YEAR($C149))*12+MONTH((Paychecks!$B$9+1))-MONTH($C149)),(($D149="Monthly")+3*($D149="Quarterly")+12*($D149="Yearly")))=0)*(EDATE($C149,((YEAR((Paychecks!$B$9+1))-YEAR($C149))*12+MONTH((Paychecks!$B$9+1))-MONTH($C149)))&lt;(Paychecks!$B$9+1)))-IF(((YEAR(Paychecks!$A$9)-YEAR($C149))*12+MONTH(Paychecks!$A$9)-MONTH($C149))&lt;0,0,INT((((YEAR(Paychecks!$A$9)-YEAR($C149))*12+MONTH(Paychecks!$A$9)-MONTH($C149))-1)/(($D149="Monthly")+3*($D149="Quarterly")+12*($D149="Yearly")))+1+(MOD(((YEAR(Paychecks!$A$9)-YEAR($C149))*12+MONTH(Paychecks!$A$9)-MONTH($C149)),(($D149="Monthly")+3*($D149="Quarterly")+12*($D149="Yearly")))=0)*(EDATE($C149,((YEAR(Paychecks!$A$9)-YEAR($C149))*12+MONTH(Paychecks!$A$9)-MONTH($C149)))&lt;Paychecks!$A$9)),($C149&gt;=Paychecks!$A$9)*($C149&lt;=Paychecks!$B$9))))</f>
      </c>
    </row>
    <row r="150" spans="1:18" x14ac:dyDescent="0.25">
      <c r="A150" s="2"/>
      <c r="B150" s="11"/>
      <c r="C150" s="9"/>
      <c r="D150" s="2"/>
      <c r="E150" s="2"/>
      <c r="F150" s="2"/>
      <c r="G150" s="2">
        <f>IF(A150="","",IF(F150="Yes","Paid",IF(C150&lt;TODAY(),"Overdue",IF(C150-TODAY()&lt;=HeadsUp,"Due soon",IF(E150="Yes","Autopay","Upcoming")))))</f>
      </c>
      <c r="H150" s="2">
        <f>IF(OR(A150="",F150="Yes"),"",C150-TODAY())</f>
      </c>
      <c r="I150" s="9">
        <f>IF(OR(A150="",C150=""),"",IF(OR(C150&lt;Paychecks!$A$2,C150&gt;Paychecks!$B$9),"",INDEX(Paychecks!$A$2:$A$9,MATCH(C150,Paychecks!$A$2:$A$9,1))))</f>
      </c>
      <c r="J150" s="2"/>
      <c r="K150" s="14">
        <f>IF(OR($A150="",$C150=""),0,IF((7*($D150="Weekly")+14*($D150="Every 2 weeks"))&gt;0,MAX(0,-INT(($C150-(Paychecks!$B$2+1))/(7*($D150="Weekly")+14*($D150="Every 2 weeks")))-MAX(0,-INT(($C150-Paychecks!$A$2)/(7*($D150="Weekly")+14*($D150="Every 2 weeks"))))),IF((($D150="Monthly")+3*($D150="Quarterly")+12*($D150="Yearly"))&gt;0,IF(((YEAR((Paychecks!$B$2+1))-YEAR($C150))*12+MONTH((Paychecks!$B$2+1))-MONTH($C150))&lt;0,0,INT((((YEAR((Paychecks!$B$2+1))-YEAR($C150))*12+MONTH((Paychecks!$B$2+1))-MONTH($C150))-1)/(($D150="Monthly")+3*($D150="Quarterly")+12*($D150="Yearly")))+1+(MOD(((YEAR((Paychecks!$B$2+1))-YEAR($C150))*12+MONTH((Paychecks!$B$2+1))-MONTH($C150)),(($D150="Monthly")+3*($D150="Quarterly")+12*($D150="Yearly")))=0)*(EDATE($C150,((YEAR((Paychecks!$B$2+1))-YEAR($C150))*12+MONTH((Paychecks!$B$2+1))-MONTH($C150)))&lt;(Paychecks!$B$2+1)))-IF(((YEAR(Paychecks!$A$2)-YEAR($C150))*12+MONTH(Paychecks!$A$2)-MONTH($C150))&lt;0,0,INT((((YEAR(Paychecks!$A$2)-YEAR($C150))*12+MONTH(Paychecks!$A$2)-MONTH($C150))-1)/(($D150="Monthly")+3*($D150="Quarterly")+12*($D150="Yearly")))+1+(MOD(((YEAR(Paychecks!$A$2)-YEAR($C150))*12+MONTH(Paychecks!$A$2)-MONTH($C150)),(($D150="Monthly")+3*($D150="Quarterly")+12*($D150="Yearly")))=0)*(EDATE($C150,((YEAR(Paychecks!$A$2)-YEAR($C150))*12+MONTH(Paychecks!$A$2)-MONTH($C150)))&lt;Paychecks!$A$2)),($C150&gt;=Paychecks!$A$2)*($C150&lt;=Paychecks!$B$2))))</f>
      </c>
      <c r="L150" s="14">
        <f>IF(OR($A150="",$C150=""),0,IF((7*($D150="Weekly")+14*($D150="Every 2 weeks"))&gt;0,MAX(0,-INT(($C150-(Paychecks!$B$3+1))/(7*($D150="Weekly")+14*($D150="Every 2 weeks")))-MAX(0,-INT(($C150-Paychecks!$A$3)/(7*($D150="Weekly")+14*($D150="Every 2 weeks"))))),IF((($D150="Monthly")+3*($D150="Quarterly")+12*($D150="Yearly"))&gt;0,IF(((YEAR((Paychecks!$B$3+1))-YEAR($C150))*12+MONTH((Paychecks!$B$3+1))-MONTH($C150))&lt;0,0,INT((((YEAR((Paychecks!$B$3+1))-YEAR($C150))*12+MONTH((Paychecks!$B$3+1))-MONTH($C150))-1)/(($D150="Monthly")+3*($D150="Quarterly")+12*($D150="Yearly")))+1+(MOD(((YEAR((Paychecks!$B$3+1))-YEAR($C150))*12+MONTH((Paychecks!$B$3+1))-MONTH($C150)),(($D150="Monthly")+3*($D150="Quarterly")+12*($D150="Yearly")))=0)*(EDATE($C150,((YEAR((Paychecks!$B$3+1))-YEAR($C150))*12+MONTH((Paychecks!$B$3+1))-MONTH($C150)))&lt;(Paychecks!$B$3+1)))-IF(((YEAR(Paychecks!$A$3)-YEAR($C150))*12+MONTH(Paychecks!$A$3)-MONTH($C150))&lt;0,0,INT((((YEAR(Paychecks!$A$3)-YEAR($C150))*12+MONTH(Paychecks!$A$3)-MONTH($C150))-1)/(($D150="Monthly")+3*($D150="Quarterly")+12*($D150="Yearly")))+1+(MOD(((YEAR(Paychecks!$A$3)-YEAR($C150))*12+MONTH(Paychecks!$A$3)-MONTH($C150)),(($D150="Monthly")+3*($D150="Quarterly")+12*($D150="Yearly")))=0)*(EDATE($C150,((YEAR(Paychecks!$A$3)-YEAR($C150))*12+MONTH(Paychecks!$A$3)-MONTH($C150)))&lt;Paychecks!$A$3)),($C150&gt;=Paychecks!$A$3)*($C150&lt;=Paychecks!$B$3))))</f>
      </c>
      <c r="M150" s="14">
        <f>IF(OR($A150="",$C150=""),0,IF((7*($D150="Weekly")+14*($D150="Every 2 weeks"))&gt;0,MAX(0,-INT(($C150-(Paychecks!$B$4+1))/(7*($D150="Weekly")+14*($D150="Every 2 weeks")))-MAX(0,-INT(($C150-Paychecks!$A$4)/(7*($D150="Weekly")+14*($D150="Every 2 weeks"))))),IF((($D150="Monthly")+3*($D150="Quarterly")+12*($D150="Yearly"))&gt;0,IF(((YEAR((Paychecks!$B$4+1))-YEAR($C150))*12+MONTH((Paychecks!$B$4+1))-MONTH($C150))&lt;0,0,INT((((YEAR((Paychecks!$B$4+1))-YEAR($C150))*12+MONTH((Paychecks!$B$4+1))-MONTH($C150))-1)/(($D150="Monthly")+3*($D150="Quarterly")+12*($D150="Yearly")))+1+(MOD(((YEAR((Paychecks!$B$4+1))-YEAR($C150))*12+MONTH((Paychecks!$B$4+1))-MONTH($C150)),(($D150="Monthly")+3*($D150="Quarterly")+12*($D150="Yearly")))=0)*(EDATE($C150,((YEAR((Paychecks!$B$4+1))-YEAR($C150))*12+MONTH((Paychecks!$B$4+1))-MONTH($C150)))&lt;(Paychecks!$B$4+1)))-IF(((YEAR(Paychecks!$A$4)-YEAR($C150))*12+MONTH(Paychecks!$A$4)-MONTH($C150))&lt;0,0,INT((((YEAR(Paychecks!$A$4)-YEAR($C150))*12+MONTH(Paychecks!$A$4)-MONTH($C150))-1)/(($D150="Monthly")+3*($D150="Quarterly")+12*($D150="Yearly")))+1+(MOD(((YEAR(Paychecks!$A$4)-YEAR($C150))*12+MONTH(Paychecks!$A$4)-MONTH($C150)),(($D150="Monthly")+3*($D150="Quarterly")+12*($D150="Yearly")))=0)*(EDATE($C150,((YEAR(Paychecks!$A$4)-YEAR($C150))*12+MONTH(Paychecks!$A$4)-MONTH($C150)))&lt;Paychecks!$A$4)),($C150&gt;=Paychecks!$A$4)*($C150&lt;=Paychecks!$B$4))))</f>
      </c>
      <c r="N150" s="14">
        <f>IF(OR($A150="",$C150=""),0,IF((7*($D150="Weekly")+14*($D150="Every 2 weeks"))&gt;0,MAX(0,-INT(($C150-(Paychecks!$B$5+1))/(7*($D150="Weekly")+14*($D150="Every 2 weeks")))-MAX(0,-INT(($C150-Paychecks!$A$5)/(7*($D150="Weekly")+14*($D150="Every 2 weeks"))))),IF((($D150="Monthly")+3*($D150="Quarterly")+12*($D150="Yearly"))&gt;0,IF(((YEAR((Paychecks!$B$5+1))-YEAR($C150))*12+MONTH((Paychecks!$B$5+1))-MONTH($C150))&lt;0,0,INT((((YEAR((Paychecks!$B$5+1))-YEAR($C150))*12+MONTH((Paychecks!$B$5+1))-MONTH($C150))-1)/(($D150="Monthly")+3*($D150="Quarterly")+12*($D150="Yearly")))+1+(MOD(((YEAR((Paychecks!$B$5+1))-YEAR($C150))*12+MONTH((Paychecks!$B$5+1))-MONTH($C150)),(($D150="Monthly")+3*($D150="Quarterly")+12*($D150="Yearly")))=0)*(EDATE($C150,((YEAR((Paychecks!$B$5+1))-YEAR($C150))*12+MONTH((Paychecks!$B$5+1))-MONTH($C150)))&lt;(Paychecks!$B$5+1)))-IF(((YEAR(Paychecks!$A$5)-YEAR($C150))*12+MONTH(Paychecks!$A$5)-MONTH($C150))&lt;0,0,INT((((YEAR(Paychecks!$A$5)-YEAR($C150))*12+MONTH(Paychecks!$A$5)-MONTH($C150))-1)/(($D150="Monthly")+3*($D150="Quarterly")+12*($D150="Yearly")))+1+(MOD(((YEAR(Paychecks!$A$5)-YEAR($C150))*12+MONTH(Paychecks!$A$5)-MONTH($C150)),(($D150="Monthly")+3*($D150="Quarterly")+12*($D150="Yearly")))=0)*(EDATE($C150,((YEAR(Paychecks!$A$5)-YEAR($C150))*12+MONTH(Paychecks!$A$5)-MONTH($C150)))&lt;Paychecks!$A$5)),($C150&gt;=Paychecks!$A$5)*($C150&lt;=Paychecks!$B$5))))</f>
      </c>
      <c r="O150" s="14">
        <f>IF(OR($A150="",$C150=""),0,IF((7*($D150="Weekly")+14*($D150="Every 2 weeks"))&gt;0,MAX(0,-INT(($C150-(Paychecks!$B$6+1))/(7*($D150="Weekly")+14*($D150="Every 2 weeks")))-MAX(0,-INT(($C150-Paychecks!$A$6)/(7*($D150="Weekly")+14*($D150="Every 2 weeks"))))),IF((($D150="Monthly")+3*($D150="Quarterly")+12*($D150="Yearly"))&gt;0,IF(((YEAR((Paychecks!$B$6+1))-YEAR($C150))*12+MONTH((Paychecks!$B$6+1))-MONTH($C150))&lt;0,0,INT((((YEAR((Paychecks!$B$6+1))-YEAR($C150))*12+MONTH((Paychecks!$B$6+1))-MONTH($C150))-1)/(($D150="Monthly")+3*($D150="Quarterly")+12*($D150="Yearly")))+1+(MOD(((YEAR((Paychecks!$B$6+1))-YEAR($C150))*12+MONTH((Paychecks!$B$6+1))-MONTH($C150)),(($D150="Monthly")+3*($D150="Quarterly")+12*($D150="Yearly")))=0)*(EDATE($C150,((YEAR((Paychecks!$B$6+1))-YEAR($C150))*12+MONTH((Paychecks!$B$6+1))-MONTH($C150)))&lt;(Paychecks!$B$6+1)))-IF(((YEAR(Paychecks!$A$6)-YEAR($C150))*12+MONTH(Paychecks!$A$6)-MONTH($C150))&lt;0,0,INT((((YEAR(Paychecks!$A$6)-YEAR($C150))*12+MONTH(Paychecks!$A$6)-MONTH($C150))-1)/(($D150="Monthly")+3*($D150="Quarterly")+12*($D150="Yearly")))+1+(MOD(((YEAR(Paychecks!$A$6)-YEAR($C150))*12+MONTH(Paychecks!$A$6)-MONTH($C150)),(($D150="Monthly")+3*($D150="Quarterly")+12*($D150="Yearly")))=0)*(EDATE($C150,((YEAR(Paychecks!$A$6)-YEAR($C150))*12+MONTH(Paychecks!$A$6)-MONTH($C150)))&lt;Paychecks!$A$6)),($C150&gt;=Paychecks!$A$6)*($C150&lt;=Paychecks!$B$6))))</f>
      </c>
      <c r="P150" s="14">
        <f>IF(OR($A150="",$C150=""),0,IF((7*($D150="Weekly")+14*($D150="Every 2 weeks"))&gt;0,MAX(0,-INT(($C150-(Paychecks!$B$7+1))/(7*($D150="Weekly")+14*($D150="Every 2 weeks")))-MAX(0,-INT(($C150-Paychecks!$A$7)/(7*($D150="Weekly")+14*($D150="Every 2 weeks"))))),IF((($D150="Monthly")+3*($D150="Quarterly")+12*($D150="Yearly"))&gt;0,IF(((YEAR((Paychecks!$B$7+1))-YEAR($C150))*12+MONTH((Paychecks!$B$7+1))-MONTH($C150))&lt;0,0,INT((((YEAR((Paychecks!$B$7+1))-YEAR($C150))*12+MONTH((Paychecks!$B$7+1))-MONTH($C150))-1)/(($D150="Monthly")+3*($D150="Quarterly")+12*($D150="Yearly")))+1+(MOD(((YEAR((Paychecks!$B$7+1))-YEAR($C150))*12+MONTH((Paychecks!$B$7+1))-MONTH($C150)),(($D150="Monthly")+3*($D150="Quarterly")+12*($D150="Yearly")))=0)*(EDATE($C150,((YEAR((Paychecks!$B$7+1))-YEAR($C150))*12+MONTH((Paychecks!$B$7+1))-MONTH($C150)))&lt;(Paychecks!$B$7+1)))-IF(((YEAR(Paychecks!$A$7)-YEAR($C150))*12+MONTH(Paychecks!$A$7)-MONTH($C150))&lt;0,0,INT((((YEAR(Paychecks!$A$7)-YEAR($C150))*12+MONTH(Paychecks!$A$7)-MONTH($C150))-1)/(($D150="Monthly")+3*($D150="Quarterly")+12*($D150="Yearly")))+1+(MOD(((YEAR(Paychecks!$A$7)-YEAR($C150))*12+MONTH(Paychecks!$A$7)-MONTH($C150)),(($D150="Monthly")+3*($D150="Quarterly")+12*($D150="Yearly")))=0)*(EDATE($C150,((YEAR(Paychecks!$A$7)-YEAR($C150))*12+MONTH(Paychecks!$A$7)-MONTH($C150)))&lt;Paychecks!$A$7)),($C150&gt;=Paychecks!$A$7)*($C150&lt;=Paychecks!$B$7))))</f>
      </c>
      <c r="Q150" s="14">
        <f>IF(OR($A150="",$C150=""),0,IF((7*($D150="Weekly")+14*($D150="Every 2 weeks"))&gt;0,MAX(0,-INT(($C150-(Paychecks!$B$8+1))/(7*($D150="Weekly")+14*($D150="Every 2 weeks")))-MAX(0,-INT(($C150-Paychecks!$A$8)/(7*($D150="Weekly")+14*($D150="Every 2 weeks"))))),IF((($D150="Monthly")+3*($D150="Quarterly")+12*($D150="Yearly"))&gt;0,IF(((YEAR((Paychecks!$B$8+1))-YEAR($C150))*12+MONTH((Paychecks!$B$8+1))-MONTH($C150))&lt;0,0,INT((((YEAR((Paychecks!$B$8+1))-YEAR($C150))*12+MONTH((Paychecks!$B$8+1))-MONTH($C150))-1)/(($D150="Monthly")+3*($D150="Quarterly")+12*($D150="Yearly")))+1+(MOD(((YEAR((Paychecks!$B$8+1))-YEAR($C150))*12+MONTH((Paychecks!$B$8+1))-MONTH($C150)),(($D150="Monthly")+3*($D150="Quarterly")+12*($D150="Yearly")))=0)*(EDATE($C150,((YEAR((Paychecks!$B$8+1))-YEAR($C150))*12+MONTH((Paychecks!$B$8+1))-MONTH($C150)))&lt;(Paychecks!$B$8+1)))-IF(((YEAR(Paychecks!$A$8)-YEAR($C150))*12+MONTH(Paychecks!$A$8)-MONTH($C150))&lt;0,0,INT((((YEAR(Paychecks!$A$8)-YEAR($C150))*12+MONTH(Paychecks!$A$8)-MONTH($C150))-1)/(($D150="Monthly")+3*($D150="Quarterly")+12*($D150="Yearly")))+1+(MOD(((YEAR(Paychecks!$A$8)-YEAR($C150))*12+MONTH(Paychecks!$A$8)-MONTH($C150)),(($D150="Monthly")+3*($D150="Quarterly")+12*($D150="Yearly")))=0)*(EDATE($C150,((YEAR(Paychecks!$A$8)-YEAR($C150))*12+MONTH(Paychecks!$A$8)-MONTH($C150)))&lt;Paychecks!$A$8)),($C150&gt;=Paychecks!$A$8)*($C150&lt;=Paychecks!$B$8))))</f>
      </c>
      <c r="R150" s="14">
        <f>IF(OR($A150="",$C150=""),0,IF((7*($D150="Weekly")+14*($D150="Every 2 weeks"))&gt;0,MAX(0,-INT(($C150-(Paychecks!$B$9+1))/(7*($D150="Weekly")+14*($D150="Every 2 weeks")))-MAX(0,-INT(($C150-Paychecks!$A$9)/(7*($D150="Weekly")+14*($D150="Every 2 weeks"))))),IF((($D150="Monthly")+3*($D150="Quarterly")+12*($D150="Yearly"))&gt;0,IF(((YEAR((Paychecks!$B$9+1))-YEAR($C150))*12+MONTH((Paychecks!$B$9+1))-MONTH($C150))&lt;0,0,INT((((YEAR((Paychecks!$B$9+1))-YEAR($C150))*12+MONTH((Paychecks!$B$9+1))-MONTH($C150))-1)/(($D150="Monthly")+3*($D150="Quarterly")+12*($D150="Yearly")))+1+(MOD(((YEAR((Paychecks!$B$9+1))-YEAR($C150))*12+MONTH((Paychecks!$B$9+1))-MONTH($C150)),(($D150="Monthly")+3*($D150="Quarterly")+12*($D150="Yearly")))=0)*(EDATE($C150,((YEAR((Paychecks!$B$9+1))-YEAR($C150))*12+MONTH((Paychecks!$B$9+1))-MONTH($C150)))&lt;(Paychecks!$B$9+1)))-IF(((YEAR(Paychecks!$A$9)-YEAR($C150))*12+MONTH(Paychecks!$A$9)-MONTH($C150))&lt;0,0,INT((((YEAR(Paychecks!$A$9)-YEAR($C150))*12+MONTH(Paychecks!$A$9)-MONTH($C150))-1)/(($D150="Monthly")+3*($D150="Quarterly")+12*($D150="Yearly")))+1+(MOD(((YEAR(Paychecks!$A$9)-YEAR($C150))*12+MONTH(Paychecks!$A$9)-MONTH($C150)),(($D150="Monthly")+3*($D150="Quarterly")+12*($D150="Yearly")))=0)*(EDATE($C150,((YEAR(Paychecks!$A$9)-YEAR($C150))*12+MONTH(Paychecks!$A$9)-MONTH($C150)))&lt;Paychecks!$A$9)),($C150&gt;=Paychecks!$A$9)*($C150&lt;=Paychecks!$B$9))))</f>
      </c>
    </row>
    <row r="151" spans="1:18" x14ac:dyDescent="0.25">
      <c r="A151" s="2"/>
      <c r="B151" s="11"/>
      <c r="C151" s="9"/>
      <c r="D151" s="2"/>
      <c r="E151" s="2"/>
      <c r="F151" s="2"/>
      <c r="G151" s="2">
        <f>IF(A151="","",IF(F151="Yes","Paid",IF(C151&lt;TODAY(),"Overdue",IF(C151-TODAY()&lt;=HeadsUp,"Due soon",IF(E151="Yes","Autopay","Upcoming")))))</f>
      </c>
      <c r="H151" s="2">
        <f>IF(OR(A151="",F151="Yes"),"",C151-TODAY())</f>
      </c>
      <c r="I151" s="9">
        <f>IF(OR(A151="",C151=""),"",IF(OR(C151&lt;Paychecks!$A$2,C151&gt;Paychecks!$B$9),"",INDEX(Paychecks!$A$2:$A$9,MATCH(C151,Paychecks!$A$2:$A$9,1))))</f>
      </c>
      <c r="J151" s="2"/>
      <c r="K151" s="14">
        <f>IF(OR($A151="",$C151=""),0,IF((7*($D151="Weekly")+14*($D151="Every 2 weeks"))&gt;0,MAX(0,-INT(($C151-(Paychecks!$B$2+1))/(7*($D151="Weekly")+14*($D151="Every 2 weeks")))-MAX(0,-INT(($C151-Paychecks!$A$2)/(7*($D151="Weekly")+14*($D151="Every 2 weeks"))))),IF((($D151="Monthly")+3*($D151="Quarterly")+12*($D151="Yearly"))&gt;0,IF(((YEAR((Paychecks!$B$2+1))-YEAR($C151))*12+MONTH((Paychecks!$B$2+1))-MONTH($C151))&lt;0,0,INT((((YEAR((Paychecks!$B$2+1))-YEAR($C151))*12+MONTH((Paychecks!$B$2+1))-MONTH($C151))-1)/(($D151="Monthly")+3*($D151="Quarterly")+12*($D151="Yearly")))+1+(MOD(((YEAR((Paychecks!$B$2+1))-YEAR($C151))*12+MONTH((Paychecks!$B$2+1))-MONTH($C151)),(($D151="Monthly")+3*($D151="Quarterly")+12*($D151="Yearly")))=0)*(EDATE($C151,((YEAR((Paychecks!$B$2+1))-YEAR($C151))*12+MONTH((Paychecks!$B$2+1))-MONTH($C151)))&lt;(Paychecks!$B$2+1)))-IF(((YEAR(Paychecks!$A$2)-YEAR($C151))*12+MONTH(Paychecks!$A$2)-MONTH($C151))&lt;0,0,INT((((YEAR(Paychecks!$A$2)-YEAR($C151))*12+MONTH(Paychecks!$A$2)-MONTH($C151))-1)/(($D151="Monthly")+3*($D151="Quarterly")+12*($D151="Yearly")))+1+(MOD(((YEAR(Paychecks!$A$2)-YEAR($C151))*12+MONTH(Paychecks!$A$2)-MONTH($C151)),(($D151="Monthly")+3*($D151="Quarterly")+12*($D151="Yearly")))=0)*(EDATE($C151,((YEAR(Paychecks!$A$2)-YEAR($C151))*12+MONTH(Paychecks!$A$2)-MONTH($C151)))&lt;Paychecks!$A$2)),($C151&gt;=Paychecks!$A$2)*($C151&lt;=Paychecks!$B$2))))</f>
      </c>
      <c r="L151" s="14">
        <f>IF(OR($A151="",$C151=""),0,IF((7*($D151="Weekly")+14*($D151="Every 2 weeks"))&gt;0,MAX(0,-INT(($C151-(Paychecks!$B$3+1))/(7*($D151="Weekly")+14*($D151="Every 2 weeks")))-MAX(0,-INT(($C151-Paychecks!$A$3)/(7*($D151="Weekly")+14*($D151="Every 2 weeks"))))),IF((($D151="Monthly")+3*($D151="Quarterly")+12*($D151="Yearly"))&gt;0,IF(((YEAR((Paychecks!$B$3+1))-YEAR($C151))*12+MONTH((Paychecks!$B$3+1))-MONTH($C151))&lt;0,0,INT((((YEAR((Paychecks!$B$3+1))-YEAR($C151))*12+MONTH((Paychecks!$B$3+1))-MONTH($C151))-1)/(($D151="Monthly")+3*($D151="Quarterly")+12*($D151="Yearly")))+1+(MOD(((YEAR((Paychecks!$B$3+1))-YEAR($C151))*12+MONTH((Paychecks!$B$3+1))-MONTH($C151)),(($D151="Monthly")+3*($D151="Quarterly")+12*($D151="Yearly")))=0)*(EDATE($C151,((YEAR((Paychecks!$B$3+1))-YEAR($C151))*12+MONTH((Paychecks!$B$3+1))-MONTH($C151)))&lt;(Paychecks!$B$3+1)))-IF(((YEAR(Paychecks!$A$3)-YEAR($C151))*12+MONTH(Paychecks!$A$3)-MONTH($C151))&lt;0,0,INT((((YEAR(Paychecks!$A$3)-YEAR($C151))*12+MONTH(Paychecks!$A$3)-MONTH($C151))-1)/(($D151="Monthly")+3*($D151="Quarterly")+12*($D151="Yearly")))+1+(MOD(((YEAR(Paychecks!$A$3)-YEAR($C151))*12+MONTH(Paychecks!$A$3)-MONTH($C151)),(($D151="Monthly")+3*($D151="Quarterly")+12*($D151="Yearly")))=0)*(EDATE($C151,((YEAR(Paychecks!$A$3)-YEAR($C151))*12+MONTH(Paychecks!$A$3)-MONTH($C151)))&lt;Paychecks!$A$3)),($C151&gt;=Paychecks!$A$3)*($C151&lt;=Paychecks!$B$3))))</f>
      </c>
      <c r="M151" s="14">
        <f>IF(OR($A151="",$C151=""),0,IF((7*($D151="Weekly")+14*($D151="Every 2 weeks"))&gt;0,MAX(0,-INT(($C151-(Paychecks!$B$4+1))/(7*($D151="Weekly")+14*($D151="Every 2 weeks")))-MAX(0,-INT(($C151-Paychecks!$A$4)/(7*($D151="Weekly")+14*($D151="Every 2 weeks"))))),IF((($D151="Monthly")+3*($D151="Quarterly")+12*($D151="Yearly"))&gt;0,IF(((YEAR((Paychecks!$B$4+1))-YEAR($C151))*12+MONTH((Paychecks!$B$4+1))-MONTH($C151))&lt;0,0,INT((((YEAR((Paychecks!$B$4+1))-YEAR($C151))*12+MONTH((Paychecks!$B$4+1))-MONTH($C151))-1)/(($D151="Monthly")+3*($D151="Quarterly")+12*($D151="Yearly")))+1+(MOD(((YEAR((Paychecks!$B$4+1))-YEAR($C151))*12+MONTH((Paychecks!$B$4+1))-MONTH($C151)),(($D151="Monthly")+3*($D151="Quarterly")+12*($D151="Yearly")))=0)*(EDATE($C151,((YEAR((Paychecks!$B$4+1))-YEAR($C151))*12+MONTH((Paychecks!$B$4+1))-MONTH($C151)))&lt;(Paychecks!$B$4+1)))-IF(((YEAR(Paychecks!$A$4)-YEAR($C151))*12+MONTH(Paychecks!$A$4)-MONTH($C151))&lt;0,0,INT((((YEAR(Paychecks!$A$4)-YEAR($C151))*12+MONTH(Paychecks!$A$4)-MONTH($C151))-1)/(($D151="Monthly")+3*($D151="Quarterly")+12*($D151="Yearly")))+1+(MOD(((YEAR(Paychecks!$A$4)-YEAR($C151))*12+MONTH(Paychecks!$A$4)-MONTH($C151)),(($D151="Monthly")+3*($D151="Quarterly")+12*($D151="Yearly")))=0)*(EDATE($C151,((YEAR(Paychecks!$A$4)-YEAR($C151))*12+MONTH(Paychecks!$A$4)-MONTH($C151)))&lt;Paychecks!$A$4)),($C151&gt;=Paychecks!$A$4)*($C151&lt;=Paychecks!$B$4))))</f>
      </c>
      <c r="N151" s="14">
        <f>IF(OR($A151="",$C151=""),0,IF((7*($D151="Weekly")+14*($D151="Every 2 weeks"))&gt;0,MAX(0,-INT(($C151-(Paychecks!$B$5+1))/(7*($D151="Weekly")+14*($D151="Every 2 weeks")))-MAX(0,-INT(($C151-Paychecks!$A$5)/(7*($D151="Weekly")+14*($D151="Every 2 weeks"))))),IF((($D151="Monthly")+3*($D151="Quarterly")+12*($D151="Yearly"))&gt;0,IF(((YEAR((Paychecks!$B$5+1))-YEAR($C151))*12+MONTH((Paychecks!$B$5+1))-MONTH($C151))&lt;0,0,INT((((YEAR((Paychecks!$B$5+1))-YEAR($C151))*12+MONTH((Paychecks!$B$5+1))-MONTH($C151))-1)/(($D151="Monthly")+3*($D151="Quarterly")+12*($D151="Yearly")))+1+(MOD(((YEAR((Paychecks!$B$5+1))-YEAR($C151))*12+MONTH((Paychecks!$B$5+1))-MONTH($C151)),(($D151="Monthly")+3*($D151="Quarterly")+12*($D151="Yearly")))=0)*(EDATE($C151,((YEAR((Paychecks!$B$5+1))-YEAR($C151))*12+MONTH((Paychecks!$B$5+1))-MONTH($C151)))&lt;(Paychecks!$B$5+1)))-IF(((YEAR(Paychecks!$A$5)-YEAR($C151))*12+MONTH(Paychecks!$A$5)-MONTH($C151))&lt;0,0,INT((((YEAR(Paychecks!$A$5)-YEAR($C151))*12+MONTH(Paychecks!$A$5)-MONTH($C151))-1)/(($D151="Monthly")+3*($D151="Quarterly")+12*($D151="Yearly")))+1+(MOD(((YEAR(Paychecks!$A$5)-YEAR($C151))*12+MONTH(Paychecks!$A$5)-MONTH($C151)),(($D151="Monthly")+3*($D151="Quarterly")+12*($D151="Yearly")))=0)*(EDATE($C151,((YEAR(Paychecks!$A$5)-YEAR($C151))*12+MONTH(Paychecks!$A$5)-MONTH($C151)))&lt;Paychecks!$A$5)),($C151&gt;=Paychecks!$A$5)*($C151&lt;=Paychecks!$B$5))))</f>
      </c>
      <c r="O151" s="14">
        <f>IF(OR($A151="",$C151=""),0,IF((7*($D151="Weekly")+14*($D151="Every 2 weeks"))&gt;0,MAX(0,-INT(($C151-(Paychecks!$B$6+1))/(7*($D151="Weekly")+14*($D151="Every 2 weeks")))-MAX(0,-INT(($C151-Paychecks!$A$6)/(7*($D151="Weekly")+14*($D151="Every 2 weeks"))))),IF((($D151="Monthly")+3*($D151="Quarterly")+12*($D151="Yearly"))&gt;0,IF(((YEAR((Paychecks!$B$6+1))-YEAR($C151))*12+MONTH((Paychecks!$B$6+1))-MONTH($C151))&lt;0,0,INT((((YEAR((Paychecks!$B$6+1))-YEAR($C151))*12+MONTH((Paychecks!$B$6+1))-MONTH($C151))-1)/(($D151="Monthly")+3*($D151="Quarterly")+12*($D151="Yearly")))+1+(MOD(((YEAR((Paychecks!$B$6+1))-YEAR($C151))*12+MONTH((Paychecks!$B$6+1))-MONTH($C151)),(($D151="Monthly")+3*($D151="Quarterly")+12*($D151="Yearly")))=0)*(EDATE($C151,((YEAR((Paychecks!$B$6+1))-YEAR($C151))*12+MONTH((Paychecks!$B$6+1))-MONTH($C151)))&lt;(Paychecks!$B$6+1)))-IF(((YEAR(Paychecks!$A$6)-YEAR($C151))*12+MONTH(Paychecks!$A$6)-MONTH($C151))&lt;0,0,INT((((YEAR(Paychecks!$A$6)-YEAR($C151))*12+MONTH(Paychecks!$A$6)-MONTH($C151))-1)/(($D151="Monthly")+3*($D151="Quarterly")+12*($D151="Yearly")))+1+(MOD(((YEAR(Paychecks!$A$6)-YEAR($C151))*12+MONTH(Paychecks!$A$6)-MONTH($C151)),(($D151="Monthly")+3*($D151="Quarterly")+12*($D151="Yearly")))=0)*(EDATE($C151,((YEAR(Paychecks!$A$6)-YEAR($C151))*12+MONTH(Paychecks!$A$6)-MONTH($C151)))&lt;Paychecks!$A$6)),($C151&gt;=Paychecks!$A$6)*($C151&lt;=Paychecks!$B$6))))</f>
      </c>
      <c r="P151" s="14">
        <f>IF(OR($A151="",$C151=""),0,IF((7*($D151="Weekly")+14*($D151="Every 2 weeks"))&gt;0,MAX(0,-INT(($C151-(Paychecks!$B$7+1))/(7*($D151="Weekly")+14*($D151="Every 2 weeks")))-MAX(0,-INT(($C151-Paychecks!$A$7)/(7*($D151="Weekly")+14*($D151="Every 2 weeks"))))),IF((($D151="Monthly")+3*($D151="Quarterly")+12*($D151="Yearly"))&gt;0,IF(((YEAR((Paychecks!$B$7+1))-YEAR($C151))*12+MONTH((Paychecks!$B$7+1))-MONTH($C151))&lt;0,0,INT((((YEAR((Paychecks!$B$7+1))-YEAR($C151))*12+MONTH((Paychecks!$B$7+1))-MONTH($C151))-1)/(($D151="Monthly")+3*($D151="Quarterly")+12*($D151="Yearly")))+1+(MOD(((YEAR((Paychecks!$B$7+1))-YEAR($C151))*12+MONTH((Paychecks!$B$7+1))-MONTH($C151)),(($D151="Monthly")+3*($D151="Quarterly")+12*($D151="Yearly")))=0)*(EDATE($C151,((YEAR((Paychecks!$B$7+1))-YEAR($C151))*12+MONTH((Paychecks!$B$7+1))-MONTH($C151)))&lt;(Paychecks!$B$7+1)))-IF(((YEAR(Paychecks!$A$7)-YEAR($C151))*12+MONTH(Paychecks!$A$7)-MONTH($C151))&lt;0,0,INT((((YEAR(Paychecks!$A$7)-YEAR($C151))*12+MONTH(Paychecks!$A$7)-MONTH($C151))-1)/(($D151="Monthly")+3*($D151="Quarterly")+12*($D151="Yearly")))+1+(MOD(((YEAR(Paychecks!$A$7)-YEAR($C151))*12+MONTH(Paychecks!$A$7)-MONTH($C151)),(($D151="Monthly")+3*($D151="Quarterly")+12*($D151="Yearly")))=0)*(EDATE($C151,((YEAR(Paychecks!$A$7)-YEAR($C151))*12+MONTH(Paychecks!$A$7)-MONTH($C151)))&lt;Paychecks!$A$7)),($C151&gt;=Paychecks!$A$7)*($C151&lt;=Paychecks!$B$7))))</f>
      </c>
      <c r="Q151" s="14">
        <f>IF(OR($A151="",$C151=""),0,IF((7*($D151="Weekly")+14*($D151="Every 2 weeks"))&gt;0,MAX(0,-INT(($C151-(Paychecks!$B$8+1))/(7*($D151="Weekly")+14*($D151="Every 2 weeks")))-MAX(0,-INT(($C151-Paychecks!$A$8)/(7*($D151="Weekly")+14*($D151="Every 2 weeks"))))),IF((($D151="Monthly")+3*($D151="Quarterly")+12*($D151="Yearly"))&gt;0,IF(((YEAR((Paychecks!$B$8+1))-YEAR($C151))*12+MONTH((Paychecks!$B$8+1))-MONTH($C151))&lt;0,0,INT((((YEAR((Paychecks!$B$8+1))-YEAR($C151))*12+MONTH((Paychecks!$B$8+1))-MONTH($C151))-1)/(($D151="Monthly")+3*($D151="Quarterly")+12*($D151="Yearly")))+1+(MOD(((YEAR((Paychecks!$B$8+1))-YEAR($C151))*12+MONTH((Paychecks!$B$8+1))-MONTH($C151)),(($D151="Monthly")+3*($D151="Quarterly")+12*($D151="Yearly")))=0)*(EDATE($C151,((YEAR((Paychecks!$B$8+1))-YEAR($C151))*12+MONTH((Paychecks!$B$8+1))-MONTH($C151)))&lt;(Paychecks!$B$8+1)))-IF(((YEAR(Paychecks!$A$8)-YEAR($C151))*12+MONTH(Paychecks!$A$8)-MONTH($C151))&lt;0,0,INT((((YEAR(Paychecks!$A$8)-YEAR($C151))*12+MONTH(Paychecks!$A$8)-MONTH($C151))-1)/(($D151="Monthly")+3*($D151="Quarterly")+12*($D151="Yearly")))+1+(MOD(((YEAR(Paychecks!$A$8)-YEAR($C151))*12+MONTH(Paychecks!$A$8)-MONTH($C151)),(($D151="Monthly")+3*($D151="Quarterly")+12*($D151="Yearly")))=0)*(EDATE($C151,((YEAR(Paychecks!$A$8)-YEAR($C151))*12+MONTH(Paychecks!$A$8)-MONTH($C151)))&lt;Paychecks!$A$8)),($C151&gt;=Paychecks!$A$8)*($C151&lt;=Paychecks!$B$8))))</f>
      </c>
      <c r="R151" s="14">
        <f>IF(OR($A151="",$C151=""),0,IF((7*($D151="Weekly")+14*($D151="Every 2 weeks"))&gt;0,MAX(0,-INT(($C151-(Paychecks!$B$9+1))/(7*($D151="Weekly")+14*($D151="Every 2 weeks")))-MAX(0,-INT(($C151-Paychecks!$A$9)/(7*($D151="Weekly")+14*($D151="Every 2 weeks"))))),IF((($D151="Monthly")+3*($D151="Quarterly")+12*($D151="Yearly"))&gt;0,IF(((YEAR((Paychecks!$B$9+1))-YEAR($C151))*12+MONTH((Paychecks!$B$9+1))-MONTH($C151))&lt;0,0,INT((((YEAR((Paychecks!$B$9+1))-YEAR($C151))*12+MONTH((Paychecks!$B$9+1))-MONTH($C151))-1)/(($D151="Monthly")+3*($D151="Quarterly")+12*($D151="Yearly")))+1+(MOD(((YEAR((Paychecks!$B$9+1))-YEAR($C151))*12+MONTH((Paychecks!$B$9+1))-MONTH($C151)),(($D151="Monthly")+3*($D151="Quarterly")+12*($D151="Yearly")))=0)*(EDATE($C151,((YEAR((Paychecks!$B$9+1))-YEAR($C151))*12+MONTH((Paychecks!$B$9+1))-MONTH($C151)))&lt;(Paychecks!$B$9+1)))-IF(((YEAR(Paychecks!$A$9)-YEAR($C151))*12+MONTH(Paychecks!$A$9)-MONTH($C151))&lt;0,0,INT((((YEAR(Paychecks!$A$9)-YEAR($C151))*12+MONTH(Paychecks!$A$9)-MONTH($C151))-1)/(($D151="Monthly")+3*($D151="Quarterly")+12*($D151="Yearly")))+1+(MOD(((YEAR(Paychecks!$A$9)-YEAR($C151))*12+MONTH(Paychecks!$A$9)-MONTH($C151)),(($D151="Monthly")+3*($D151="Quarterly")+12*($D151="Yearly")))=0)*(EDATE($C151,((YEAR(Paychecks!$A$9)-YEAR($C151))*12+MONTH(Paychecks!$A$9)-MONTH($C151)))&lt;Paychecks!$A$9)),($C151&gt;=Paychecks!$A$9)*($C151&lt;=Paychecks!$B$9))))</f>
      </c>
    </row>
    <row r="152" spans="1:18" x14ac:dyDescent="0.25">
      <c r="A152" s="2"/>
      <c r="B152" s="11"/>
      <c r="C152" s="9"/>
      <c r="D152" s="2"/>
      <c r="E152" s="2"/>
      <c r="F152" s="2"/>
      <c r="G152" s="2">
        <f>IF(A152="","",IF(F152="Yes","Paid",IF(C152&lt;TODAY(),"Overdue",IF(C152-TODAY()&lt;=HeadsUp,"Due soon",IF(E152="Yes","Autopay","Upcoming")))))</f>
      </c>
      <c r="H152" s="2">
        <f>IF(OR(A152="",F152="Yes"),"",C152-TODAY())</f>
      </c>
      <c r="I152" s="9">
        <f>IF(OR(A152="",C152=""),"",IF(OR(C152&lt;Paychecks!$A$2,C152&gt;Paychecks!$B$9),"",INDEX(Paychecks!$A$2:$A$9,MATCH(C152,Paychecks!$A$2:$A$9,1))))</f>
      </c>
      <c r="J152" s="2"/>
      <c r="K152" s="14">
        <f>IF(OR($A152="",$C152=""),0,IF((7*($D152="Weekly")+14*($D152="Every 2 weeks"))&gt;0,MAX(0,-INT(($C152-(Paychecks!$B$2+1))/(7*($D152="Weekly")+14*($D152="Every 2 weeks")))-MAX(0,-INT(($C152-Paychecks!$A$2)/(7*($D152="Weekly")+14*($D152="Every 2 weeks"))))),IF((($D152="Monthly")+3*($D152="Quarterly")+12*($D152="Yearly"))&gt;0,IF(((YEAR((Paychecks!$B$2+1))-YEAR($C152))*12+MONTH((Paychecks!$B$2+1))-MONTH($C152))&lt;0,0,INT((((YEAR((Paychecks!$B$2+1))-YEAR($C152))*12+MONTH((Paychecks!$B$2+1))-MONTH($C152))-1)/(($D152="Monthly")+3*($D152="Quarterly")+12*($D152="Yearly")))+1+(MOD(((YEAR((Paychecks!$B$2+1))-YEAR($C152))*12+MONTH((Paychecks!$B$2+1))-MONTH($C152)),(($D152="Monthly")+3*($D152="Quarterly")+12*($D152="Yearly")))=0)*(EDATE($C152,((YEAR((Paychecks!$B$2+1))-YEAR($C152))*12+MONTH((Paychecks!$B$2+1))-MONTH($C152)))&lt;(Paychecks!$B$2+1)))-IF(((YEAR(Paychecks!$A$2)-YEAR($C152))*12+MONTH(Paychecks!$A$2)-MONTH($C152))&lt;0,0,INT((((YEAR(Paychecks!$A$2)-YEAR($C152))*12+MONTH(Paychecks!$A$2)-MONTH($C152))-1)/(($D152="Monthly")+3*($D152="Quarterly")+12*($D152="Yearly")))+1+(MOD(((YEAR(Paychecks!$A$2)-YEAR($C152))*12+MONTH(Paychecks!$A$2)-MONTH($C152)),(($D152="Monthly")+3*($D152="Quarterly")+12*($D152="Yearly")))=0)*(EDATE($C152,((YEAR(Paychecks!$A$2)-YEAR($C152))*12+MONTH(Paychecks!$A$2)-MONTH($C152)))&lt;Paychecks!$A$2)),($C152&gt;=Paychecks!$A$2)*($C152&lt;=Paychecks!$B$2))))</f>
      </c>
      <c r="L152" s="14">
        <f>IF(OR($A152="",$C152=""),0,IF((7*($D152="Weekly")+14*($D152="Every 2 weeks"))&gt;0,MAX(0,-INT(($C152-(Paychecks!$B$3+1))/(7*($D152="Weekly")+14*($D152="Every 2 weeks")))-MAX(0,-INT(($C152-Paychecks!$A$3)/(7*($D152="Weekly")+14*($D152="Every 2 weeks"))))),IF((($D152="Monthly")+3*($D152="Quarterly")+12*($D152="Yearly"))&gt;0,IF(((YEAR((Paychecks!$B$3+1))-YEAR($C152))*12+MONTH((Paychecks!$B$3+1))-MONTH($C152))&lt;0,0,INT((((YEAR((Paychecks!$B$3+1))-YEAR($C152))*12+MONTH((Paychecks!$B$3+1))-MONTH($C152))-1)/(($D152="Monthly")+3*($D152="Quarterly")+12*($D152="Yearly")))+1+(MOD(((YEAR((Paychecks!$B$3+1))-YEAR($C152))*12+MONTH((Paychecks!$B$3+1))-MONTH($C152)),(($D152="Monthly")+3*($D152="Quarterly")+12*($D152="Yearly")))=0)*(EDATE($C152,((YEAR((Paychecks!$B$3+1))-YEAR($C152))*12+MONTH((Paychecks!$B$3+1))-MONTH($C152)))&lt;(Paychecks!$B$3+1)))-IF(((YEAR(Paychecks!$A$3)-YEAR($C152))*12+MONTH(Paychecks!$A$3)-MONTH($C152))&lt;0,0,INT((((YEAR(Paychecks!$A$3)-YEAR($C152))*12+MONTH(Paychecks!$A$3)-MONTH($C152))-1)/(($D152="Monthly")+3*($D152="Quarterly")+12*($D152="Yearly")))+1+(MOD(((YEAR(Paychecks!$A$3)-YEAR($C152))*12+MONTH(Paychecks!$A$3)-MONTH($C152)),(($D152="Monthly")+3*($D152="Quarterly")+12*($D152="Yearly")))=0)*(EDATE($C152,((YEAR(Paychecks!$A$3)-YEAR($C152))*12+MONTH(Paychecks!$A$3)-MONTH($C152)))&lt;Paychecks!$A$3)),($C152&gt;=Paychecks!$A$3)*($C152&lt;=Paychecks!$B$3))))</f>
      </c>
      <c r="M152" s="14">
        <f>IF(OR($A152="",$C152=""),0,IF((7*($D152="Weekly")+14*($D152="Every 2 weeks"))&gt;0,MAX(0,-INT(($C152-(Paychecks!$B$4+1))/(7*($D152="Weekly")+14*($D152="Every 2 weeks")))-MAX(0,-INT(($C152-Paychecks!$A$4)/(7*($D152="Weekly")+14*($D152="Every 2 weeks"))))),IF((($D152="Monthly")+3*($D152="Quarterly")+12*($D152="Yearly"))&gt;0,IF(((YEAR((Paychecks!$B$4+1))-YEAR($C152))*12+MONTH((Paychecks!$B$4+1))-MONTH($C152))&lt;0,0,INT((((YEAR((Paychecks!$B$4+1))-YEAR($C152))*12+MONTH((Paychecks!$B$4+1))-MONTH($C152))-1)/(($D152="Monthly")+3*($D152="Quarterly")+12*($D152="Yearly")))+1+(MOD(((YEAR((Paychecks!$B$4+1))-YEAR($C152))*12+MONTH((Paychecks!$B$4+1))-MONTH($C152)),(($D152="Monthly")+3*($D152="Quarterly")+12*($D152="Yearly")))=0)*(EDATE($C152,((YEAR((Paychecks!$B$4+1))-YEAR($C152))*12+MONTH((Paychecks!$B$4+1))-MONTH($C152)))&lt;(Paychecks!$B$4+1)))-IF(((YEAR(Paychecks!$A$4)-YEAR($C152))*12+MONTH(Paychecks!$A$4)-MONTH($C152))&lt;0,0,INT((((YEAR(Paychecks!$A$4)-YEAR($C152))*12+MONTH(Paychecks!$A$4)-MONTH($C152))-1)/(($D152="Monthly")+3*($D152="Quarterly")+12*($D152="Yearly")))+1+(MOD(((YEAR(Paychecks!$A$4)-YEAR($C152))*12+MONTH(Paychecks!$A$4)-MONTH($C152)),(($D152="Monthly")+3*($D152="Quarterly")+12*($D152="Yearly")))=0)*(EDATE($C152,((YEAR(Paychecks!$A$4)-YEAR($C152))*12+MONTH(Paychecks!$A$4)-MONTH($C152)))&lt;Paychecks!$A$4)),($C152&gt;=Paychecks!$A$4)*($C152&lt;=Paychecks!$B$4))))</f>
      </c>
      <c r="N152" s="14">
        <f>IF(OR($A152="",$C152=""),0,IF((7*($D152="Weekly")+14*($D152="Every 2 weeks"))&gt;0,MAX(0,-INT(($C152-(Paychecks!$B$5+1))/(7*($D152="Weekly")+14*($D152="Every 2 weeks")))-MAX(0,-INT(($C152-Paychecks!$A$5)/(7*($D152="Weekly")+14*($D152="Every 2 weeks"))))),IF((($D152="Monthly")+3*($D152="Quarterly")+12*($D152="Yearly"))&gt;0,IF(((YEAR((Paychecks!$B$5+1))-YEAR($C152))*12+MONTH((Paychecks!$B$5+1))-MONTH($C152))&lt;0,0,INT((((YEAR((Paychecks!$B$5+1))-YEAR($C152))*12+MONTH((Paychecks!$B$5+1))-MONTH($C152))-1)/(($D152="Monthly")+3*($D152="Quarterly")+12*($D152="Yearly")))+1+(MOD(((YEAR((Paychecks!$B$5+1))-YEAR($C152))*12+MONTH((Paychecks!$B$5+1))-MONTH($C152)),(($D152="Monthly")+3*($D152="Quarterly")+12*($D152="Yearly")))=0)*(EDATE($C152,((YEAR((Paychecks!$B$5+1))-YEAR($C152))*12+MONTH((Paychecks!$B$5+1))-MONTH($C152)))&lt;(Paychecks!$B$5+1)))-IF(((YEAR(Paychecks!$A$5)-YEAR($C152))*12+MONTH(Paychecks!$A$5)-MONTH($C152))&lt;0,0,INT((((YEAR(Paychecks!$A$5)-YEAR($C152))*12+MONTH(Paychecks!$A$5)-MONTH($C152))-1)/(($D152="Monthly")+3*($D152="Quarterly")+12*($D152="Yearly")))+1+(MOD(((YEAR(Paychecks!$A$5)-YEAR($C152))*12+MONTH(Paychecks!$A$5)-MONTH($C152)),(($D152="Monthly")+3*($D152="Quarterly")+12*($D152="Yearly")))=0)*(EDATE($C152,((YEAR(Paychecks!$A$5)-YEAR($C152))*12+MONTH(Paychecks!$A$5)-MONTH($C152)))&lt;Paychecks!$A$5)),($C152&gt;=Paychecks!$A$5)*($C152&lt;=Paychecks!$B$5))))</f>
      </c>
      <c r="O152" s="14">
        <f>IF(OR($A152="",$C152=""),0,IF((7*($D152="Weekly")+14*($D152="Every 2 weeks"))&gt;0,MAX(0,-INT(($C152-(Paychecks!$B$6+1))/(7*($D152="Weekly")+14*($D152="Every 2 weeks")))-MAX(0,-INT(($C152-Paychecks!$A$6)/(7*($D152="Weekly")+14*($D152="Every 2 weeks"))))),IF((($D152="Monthly")+3*($D152="Quarterly")+12*($D152="Yearly"))&gt;0,IF(((YEAR((Paychecks!$B$6+1))-YEAR($C152))*12+MONTH((Paychecks!$B$6+1))-MONTH($C152))&lt;0,0,INT((((YEAR((Paychecks!$B$6+1))-YEAR($C152))*12+MONTH((Paychecks!$B$6+1))-MONTH($C152))-1)/(($D152="Monthly")+3*($D152="Quarterly")+12*($D152="Yearly")))+1+(MOD(((YEAR((Paychecks!$B$6+1))-YEAR($C152))*12+MONTH((Paychecks!$B$6+1))-MONTH($C152)),(($D152="Monthly")+3*($D152="Quarterly")+12*($D152="Yearly")))=0)*(EDATE($C152,((YEAR((Paychecks!$B$6+1))-YEAR($C152))*12+MONTH((Paychecks!$B$6+1))-MONTH($C152)))&lt;(Paychecks!$B$6+1)))-IF(((YEAR(Paychecks!$A$6)-YEAR($C152))*12+MONTH(Paychecks!$A$6)-MONTH($C152))&lt;0,0,INT((((YEAR(Paychecks!$A$6)-YEAR($C152))*12+MONTH(Paychecks!$A$6)-MONTH($C152))-1)/(($D152="Monthly")+3*($D152="Quarterly")+12*($D152="Yearly")))+1+(MOD(((YEAR(Paychecks!$A$6)-YEAR($C152))*12+MONTH(Paychecks!$A$6)-MONTH($C152)),(($D152="Monthly")+3*($D152="Quarterly")+12*($D152="Yearly")))=0)*(EDATE($C152,((YEAR(Paychecks!$A$6)-YEAR($C152))*12+MONTH(Paychecks!$A$6)-MONTH($C152)))&lt;Paychecks!$A$6)),($C152&gt;=Paychecks!$A$6)*($C152&lt;=Paychecks!$B$6))))</f>
      </c>
      <c r="P152" s="14">
        <f>IF(OR($A152="",$C152=""),0,IF((7*($D152="Weekly")+14*($D152="Every 2 weeks"))&gt;0,MAX(0,-INT(($C152-(Paychecks!$B$7+1))/(7*($D152="Weekly")+14*($D152="Every 2 weeks")))-MAX(0,-INT(($C152-Paychecks!$A$7)/(7*($D152="Weekly")+14*($D152="Every 2 weeks"))))),IF((($D152="Monthly")+3*($D152="Quarterly")+12*($D152="Yearly"))&gt;0,IF(((YEAR((Paychecks!$B$7+1))-YEAR($C152))*12+MONTH((Paychecks!$B$7+1))-MONTH($C152))&lt;0,0,INT((((YEAR((Paychecks!$B$7+1))-YEAR($C152))*12+MONTH((Paychecks!$B$7+1))-MONTH($C152))-1)/(($D152="Monthly")+3*($D152="Quarterly")+12*($D152="Yearly")))+1+(MOD(((YEAR((Paychecks!$B$7+1))-YEAR($C152))*12+MONTH((Paychecks!$B$7+1))-MONTH($C152)),(($D152="Monthly")+3*($D152="Quarterly")+12*($D152="Yearly")))=0)*(EDATE($C152,((YEAR((Paychecks!$B$7+1))-YEAR($C152))*12+MONTH((Paychecks!$B$7+1))-MONTH($C152)))&lt;(Paychecks!$B$7+1)))-IF(((YEAR(Paychecks!$A$7)-YEAR($C152))*12+MONTH(Paychecks!$A$7)-MONTH($C152))&lt;0,0,INT((((YEAR(Paychecks!$A$7)-YEAR($C152))*12+MONTH(Paychecks!$A$7)-MONTH($C152))-1)/(($D152="Monthly")+3*($D152="Quarterly")+12*($D152="Yearly")))+1+(MOD(((YEAR(Paychecks!$A$7)-YEAR($C152))*12+MONTH(Paychecks!$A$7)-MONTH($C152)),(($D152="Monthly")+3*($D152="Quarterly")+12*($D152="Yearly")))=0)*(EDATE($C152,((YEAR(Paychecks!$A$7)-YEAR($C152))*12+MONTH(Paychecks!$A$7)-MONTH($C152)))&lt;Paychecks!$A$7)),($C152&gt;=Paychecks!$A$7)*($C152&lt;=Paychecks!$B$7))))</f>
      </c>
      <c r="Q152" s="14">
        <f>IF(OR($A152="",$C152=""),0,IF((7*($D152="Weekly")+14*($D152="Every 2 weeks"))&gt;0,MAX(0,-INT(($C152-(Paychecks!$B$8+1))/(7*($D152="Weekly")+14*($D152="Every 2 weeks")))-MAX(0,-INT(($C152-Paychecks!$A$8)/(7*($D152="Weekly")+14*($D152="Every 2 weeks"))))),IF((($D152="Monthly")+3*($D152="Quarterly")+12*($D152="Yearly"))&gt;0,IF(((YEAR((Paychecks!$B$8+1))-YEAR($C152))*12+MONTH((Paychecks!$B$8+1))-MONTH($C152))&lt;0,0,INT((((YEAR((Paychecks!$B$8+1))-YEAR($C152))*12+MONTH((Paychecks!$B$8+1))-MONTH($C152))-1)/(($D152="Monthly")+3*($D152="Quarterly")+12*($D152="Yearly")))+1+(MOD(((YEAR((Paychecks!$B$8+1))-YEAR($C152))*12+MONTH((Paychecks!$B$8+1))-MONTH($C152)),(($D152="Monthly")+3*($D152="Quarterly")+12*($D152="Yearly")))=0)*(EDATE($C152,((YEAR((Paychecks!$B$8+1))-YEAR($C152))*12+MONTH((Paychecks!$B$8+1))-MONTH($C152)))&lt;(Paychecks!$B$8+1)))-IF(((YEAR(Paychecks!$A$8)-YEAR($C152))*12+MONTH(Paychecks!$A$8)-MONTH($C152))&lt;0,0,INT((((YEAR(Paychecks!$A$8)-YEAR($C152))*12+MONTH(Paychecks!$A$8)-MONTH($C152))-1)/(($D152="Monthly")+3*($D152="Quarterly")+12*($D152="Yearly")))+1+(MOD(((YEAR(Paychecks!$A$8)-YEAR($C152))*12+MONTH(Paychecks!$A$8)-MONTH($C152)),(($D152="Monthly")+3*($D152="Quarterly")+12*($D152="Yearly")))=0)*(EDATE($C152,((YEAR(Paychecks!$A$8)-YEAR($C152))*12+MONTH(Paychecks!$A$8)-MONTH($C152)))&lt;Paychecks!$A$8)),($C152&gt;=Paychecks!$A$8)*($C152&lt;=Paychecks!$B$8))))</f>
      </c>
      <c r="R152" s="14">
        <f>IF(OR($A152="",$C152=""),0,IF((7*($D152="Weekly")+14*($D152="Every 2 weeks"))&gt;0,MAX(0,-INT(($C152-(Paychecks!$B$9+1))/(7*($D152="Weekly")+14*($D152="Every 2 weeks")))-MAX(0,-INT(($C152-Paychecks!$A$9)/(7*($D152="Weekly")+14*($D152="Every 2 weeks"))))),IF((($D152="Monthly")+3*($D152="Quarterly")+12*($D152="Yearly"))&gt;0,IF(((YEAR((Paychecks!$B$9+1))-YEAR($C152))*12+MONTH((Paychecks!$B$9+1))-MONTH($C152))&lt;0,0,INT((((YEAR((Paychecks!$B$9+1))-YEAR($C152))*12+MONTH((Paychecks!$B$9+1))-MONTH($C152))-1)/(($D152="Monthly")+3*($D152="Quarterly")+12*($D152="Yearly")))+1+(MOD(((YEAR((Paychecks!$B$9+1))-YEAR($C152))*12+MONTH((Paychecks!$B$9+1))-MONTH($C152)),(($D152="Monthly")+3*($D152="Quarterly")+12*($D152="Yearly")))=0)*(EDATE($C152,((YEAR((Paychecks!$B$9+1))-YEAR($C152))*12+MONTH((Paychecks!$B$9+1))-MONTH($C152)))&lt;(Paychecks!$B$9+1)))-IF(((YEAR(Paychecks!$A$9)-YEAR($C152))*12+MONTH(Paychecks!$A$9)-MONTH($C152))&lt;0,0,INT((((YEAR(Paychecks!$A$9)-YEAR($C152))*12+MONTH(Paychecks!$A$9)-MONTH($C152))-1)/(($D152="Monthly")+3*($D152="Quarterly")+12*($D152="Yearly")))+1+(MOD(((YEAR(Paychecks!$A$9)-YEAR($C152))*12+MONTH(Paychecks!$A$9)-MONTH($C152)),(($D152="Monthly")+3*($D152="Quarterly")+12*($D152="Yearly")))=0)*(EDATE($C152,((YEAR(Paychecks!$A$9)-YEAR($C152))*12+MONTH(Paychecks!$A$9)-MONTH($C152)))&lt;Paychecks!$A$9)),($C152&gt;=Paychecks!$A$9)*($C152&lt;=Paychecks!$B$9))))</f>
      </c>
    </row>
    <row r="153" spans="1:18" x14ac:dyDescent="0.25">
      <c r="A153" s="2"/>
      <c r="B153" s="11"/>
      <c r="C153" s="9"/>
      <c r="D153" s="2"/>
      <c r="E153" s="2"/>
      <c r="F153" s="2"/>
      <c r="G153" s="2">
        <f>IF(A153="","",IF(F153="Yes","Paid",IF(C153&lt;TODAY(),"Overdue",IF(C153-TODAY()&lt;=HeadsUp,"Due soon",IF(E153="Yes","Autopay","Upcoming")))))</f>
      </c>
      <c r="H153" s="2">
        <f>IF(OR(A153="",F153="Yes"),"",C153-TODAY())</f>
      </c>
      <c r="I153" s="9">
        <f>IF(OR(A153="",C153=""),"",IF(OR(C153&lt;Paychecks!$A$2,C153&gt;Paychecks!$B$9),"",INDEX(Paychecks!$A$2:$A$9,MATCH(C153,Paychecks!$A$2:$A$9,1))))</f>
      </c>
      <c r="J153" s="2"/>
      <c r="K153" s="14">
        <f>IF(OR($A153="",$C153=""),0,IF((7*($D153="Weekly")+14*($D153="Every 2 weeks"))&gt;0,MAX(0,-INT(($C153-(Paychecks!$B$2+1))/(7*($D153="Weekly")+14*($D153="Every 2 weeks")))-MAX(0,-INT(($C153-Paychecks!$A$2)/(7*($D153="Weekly")+14*($D153="Every 2 weeks"))))),IF((($D153="Monthly")+3*($D153="Quarterly")+12*($D153="Yearly"))&gt;0,IF(((YEAR((Paychecks!$B$2+1))-YEAR($C153))*12+MONTH((Paychecks!$B$2+1))-MONTH($C153))&lt;0,0,INT((((YEAR((Paychecks!$B$2+1))-YEAR($C153))*12+MONTH((Paychecks!$B$2+1))-MONTH($C153))-1)/(($D153="Monthly")+3*($D153="Quarterly")+12*($D153="Yearly")))+1+(MOD(((YEAR((Paychecks!$B$2+1))-YEAR($C153))*12+MONTH((Paychecks!$B$2+1))-MONTH($C153)),(($D153="Monthly")+3*($D153="Quarterly")+12*($D153="Yearly")))=0)*(EDATE($C153,((YEAR((Paychecks!$B$2+1))-YEAR($C153))*12+MONTH((Paychecks!$B$2+1))-MONTH($C153)))&lt;(Paychecks!$B$2+1)))-IF(((YEAR(Paychecks!$A$2)-YEAR($C153))*12+MONTH(Paychecks!$A$2)-MONTH($C153))&lt;0,0,INT((((YEAR(Paychecks!$A$2)-YEAR($C153))*12+MONTH(Paychecks!$A$2)-MONTH($C153))-1)/(($D153="Monthly")+3*($D153="Quarterly")+12*($D153="Yearly")))+1+(MOD(((YEAR(Paychecks!$A$2)-YEAR($C153))*12+MONTH(Paychecks!$A$2)-MONTH($C153)),(($D153="Monthly")+3*($D153="Quarterly")+12*($D153="Yearly")))=0)*(EDATE($C153,((YEAR(Paychecks!$A$2)-YEAR($C153))*12+MONTH(Paychecks!$A$2)-MONTH($C153)))&lt;Paychecks!$A$2)),($C153&gt;=Paychecks!$A$2)*($C153&lt;=Paychecks!$B$2))))</f>
      </c>
      <c r="L153" s="14">
        <f>IF(OR($A153="",$C153=""),0,IF((7*($D153="Weekly")+14*($D153="Every 2 weeks"))&gt;0,MAX(0,-INT(($C153-(Paychecks!$B$3+1))/(7*($D153="Weekly")+14*($D153="Every 2 weeks")))-MAX(0,-INT(($C153-Paychecks!$A$3)/(7*($D153="Weekly")+14*($D153="Every 2 weeks"))))),IF((($D153="Monthly")+3*($D153="Quarterly")+12*($D153="Yearly"))&gt;0,IF(((YEAR((Paychecks!$B$3+1))-YEAR($C153))*12+MONTH((Paychecks!$B$3+1))-MONTH($C153))&lt;0,0,INT((((YEAR((Paychecks!$B$3+1))-YEAR($C153))*12+MONTH((Paychecks!$B$3+1))-MONTH($C153))-1)/(($D153="Monthly")+3*($D153="Quarterly")+12*($D153="Yearly")))+1+(MOD(((YEAR((Paychecks!$B$3+1))-YEAR($C153))*12+MONTH((Paychecks!$B$3+1))-MONTH($C153)),(($D153="Monthly")+3*($D153="Quarterly")+12*($D153="Yearly")))=0)*(EDATE($C153,((YEAR((Paychecks!$B$3+1))-YEAR($C153))*12+MONTH((Paychecks!$B$3+1))-MONTH($C153)))&lt;(Paychecks!$B$3+1)))-IF(((YEAR(Paychecks!$A$3)-YEAR($C153))*12+MONTH(Paychecks!$A$3)-MONTH($C153))&lt;0,0,INT((((YEAR(Paychecks!$A$3)-YEAR($C153))*12+MONTH(Paychecks!$A$3)-MONTH($C153))-1)/(($D153="Monthly")+3*($D153="Quarterly")+12*($D153="Yearly")))+1+(MOD(((YEAR(Paychecks!$A$3)-YEAR($C153))*12+MONTH(Paychecks!$A$3)-MONTH($C153)),(($D153="Monthly")+3*($D153="Quarterly")+12*($D153="Yearly")))=0)*(EDATE($C153,((YEAR(Paychecks!$A$3)-YEAR($C153))*12+MONTH(Paychecks!$A$3)-MONTH($C153)))&lt;Paychecks!$A$3)),($C153&gt;=Paychecks!$A$3)*($C153&lt;=Paychecks!$B$3))))</f>
      </c>
      <c r="M153" s="14">
        <f>IF(OR($A153="",$C153=""),0,IF((7*($D153="Weekly")+14*($D153="Every 2 weeks"))&gt;0,MAX(0,-INT(($C153-(Paychecks!$B$4+1))/(7*($D153="Weekly")+14*($D153="Every 2 weeks")))-MAX(0,-INT(($C153-Paychecks!$A$4)/(7*($D153="Weekly")+14*($D153="Every 2 weeks"))))),IF((($D153="Monthly")+3*($D153="Quarterly")+12*($D153="Yearly"))&gt;0,IF(((YEAR((Paychecks!$B$4+1))-YEAR($C153))*12+MONTH((Paychecks!$B$4+1))-MONTH($C153))&lt;0,0,INT((((YEAR((Paychecks!$B$4+1))-YEAR($C153))*12+MONTH((Paychecks!$B$4+1))-MONTH($C153))-1)/(($D153="Monthly")+3*($D153="Quarterly")+12*($D153="Yearly")))+1+(MOD(((YEAR((Paychecks!$B$4+1))-YEAR($C153))*12+MONTH((Paychecks!$B$4+1))-MONTH($C153)),(($D153="Monthly")+3*($D153="Quarterly")+12*($D153="Yearly")))=0)*(EDATE($C153,((YEAR((Paychecks!$B$4+1))-YEAR($C153))*12+MONTH((Paychecks!$B$4+1))-MONTH($C153)))&lt;(Paychecks!$B$4+1)))-IF(((YEAR(Paychecks!$A$4)-YEAR($C153))*12+MONTH(Paychecks!$A$4)-MONTH($C153))&lt;0,0,INT((((YEAR(Paychecks!$A$4)-YEAR($C153))*12+MONTH(Paychecks!$A$4)-MONTH($C153))-1)/(($D153="Monthly")+3*($D153="Quarterly")+12*($D153="Yearly")))+1+(MOD(((YEAR(Paychecks!$A$4)-YEAR($C153))*12+MONTH(Paychecks!$A$4)-MONTH($C153)),(($D153="Monthly")+3*($D153="Quarterly")+12*($D153="Yearly")))=0)*(EDATE($C153,((YEAR(Paychecks!$A$4)-YEAR($C153))*12+MONTH(Paychecks!$A$4)-MONTH($C153)))&lt;Paychecks!$A$4)),($C153&gt;=Paychecks!$A$4)*($C153&lt;=Paychecks!$B$4))))</f>
      </c>
      <c r="N153" s="14">
        <f>IF(OR($A153="",$C153=""),0,IF((7*($D153="Weekly")+14*($D153="Every 2 weeks"))&gt;0,MAX(0,-INT(($C153-(Paychecks!$B$5+1))/(7*($D153="Weekly")+14*($D153="Every 2 weeks")))-MAX(0,-INT(($C153-Paychecks!$A$5)/(7*($D153="Weekly")+14*($D153="Every 2 weeks"))))),IF((($D153="Monthly")+3*($D153="Quarterly")+12*($D153="Yearly"))&gt;0,IF(((YEAR((Paychecks!$B$5+1))-YEAR($C153))*12+MONTH((Paychecks!$B$5+1))-MONTH($C153))&lt;0,0,INT((((YEAR((Paychecks!$B$5+1))-YEAR($C153))*12+MONTH((Paychecks!$B$5+1))-MONTH($C153))-1)/(($D153="Monthly")+3*($D153="Quarterly")+12*($D153="Yearly")))+1+(MOD(((YEAR((Paychecks!$B$5+1))-YEAR($C153))*12+MONTH((Paychecks!$B$5+1))-MONTH($C153)),(($D153="Monthly")+3*($D153="Quarterly")+12*($D153="Yearly")))=0)*(EDATE($C153,((YEAR((Paychecks!$B$5+1))-YEAR($C153))*12+MONTH((Paychecks!$B$5+1))-MONTH($C153)))&lt;(Paychecks!$B$5+1)))-IF(((YEAR(Paychecks!$A$5)-YEAR($C153))*12+MONTH(Paychecks!$A$5)-MONTH($C153))&lt;0,0,INT((((YEAR(Paychecks!$A$5)-YEAR($C153))*12+MONTH(Paychecks!$A$5)-MONTH($C153))-1)/(($D153="Monthly")+3*($D153="Quarterly")+12*($D153="Yearly")))+1+(MOD(((YEAR(Paychecks!$A$5)-YEAR($C153))*12+MONTH(Paychecks!$A$5)-MONTH($C153)),(($D153="Monthly")+3*($D153="Quarterly")+12*($D153="Yearly")))=0)*(EDATE($C153,((YEAR(Paychecks!$A$5)-YEAR($C153))*12+MONTH(Paychecks!$A$5)-MONTH($C153)))&lt;Paychecks!$A$5)),($C153&gt;=Paychecks!$A$5)*($C153&lt;=Paychecks!$B$5))))</f>
      </c>
      <c r="O153" s="14">
        <f>IF(OR($A153="",$C153=""),0,IF((7*($D153="Weekly")+14*($D153="Every 2 weeks"))&gt;0,MAX(0,-INT(($C153-(Paychecks!$B$6+1))/(7*($D153="Weekly")+14*($D153="Every 2 weeks")))-MAX(0,-INT(($C153-Paychecks!$A$6)/(7*($D153="Weekly")+14*($D153="Every 2 weeks"))))),IF((($D153="Monthly")+3*($D153="Quarterly")+12*($D153="Yearly"))&gt;0,IF(((YEAR((Paychecks!$B$6+1))-YEAR($C153))*12+MONTH((Paychecks!$B$6+1))-MONTH($C153))&lt;0,0,INT((((YEAR((Paychecks!$B$6+1))-YEAR($C153))*12+MONTH((Paychecks!$B$6+1))-MONTH($C153))-1)/(($D153="Monthly")+3*($D153="Quarterly")+12*($D153="Yearly")))+1+(MOD(((YEAR((Paychecks!$B$6+1))-YEAR($C153))*12+MONTH((Paychecks!$B$6+1))-MONTH($C153)),(($D153="Monthly")+3*($D153="Quarterly")+12*($D153="Yearly")))=0)*(EDATE($C153,((YEAR((Paychecks!$B$6+1))-YEAR($C153))*12+MONTH((Paychecks!$B$6+1))-MONTH($C153)))&lt;(Paychecks!$B$6+1)))-IF(((YEAR(Paychecks!$A$6)-YEAR($C153))*12+MONTH(Paychecks!$A$6)-MONTH($C153))&lt;0,0,INT((((YEAR(Paychecks!$A$6)-YEAR($C153))*12+MONTH(Paychecks!$A$6)-MONTH($C153))-1)/(($D153="Monthly")+3*($D153="Quarterly")+12*($D153="Yearly")))+1+(MOD(((YEAR(Paychecks!$A$6)-YEAR($C153))*12+MONTH(Paychecks!$A$6)-MONTH($C153)),(($D153="Monthly")+3*($D153="Quarterly")+12*($D153="Yearly")))=0)*(EDATE($C153,((YEAR(Paychecks!$A$6)-YEAR($C153))*12+MONTH(Paychecks!$A$6)-MONTH($C153)))&lt;Paychecks!$A$6)),($C153&gt;=Paychecks!$A$6)*($C153&lt;=Paychecks!$B$6))))</f>
      </c>
      <c r="P153" s="14">
        <f>IF(OR($A153="",$C153=""),0,IF((7*($D153="Weekly")+14*($D153="Every 2 weeks"))&gt;0,MAX(0,-INT(($C153-(Paychecks!$B$7+1))/(7*($D153="Weekly")+14*($D153="Every 2 weeks")))-MAX(0,-INT(($C153-Paychecks!$A$7)/(7*($D153="Weekly")+14*($D153="Every 2 weeks"))))),IF((($D153="Monthly")+3*($D153="Quarterly")+12*($D153="Yearly"))&gt;0,IF(((YEAR((Paychecks!$B$7+1))-YEAR($C153))*12+MONTH((Paychecks!$B$7+1))-MONTH($C153))&lt;0,0,INT((((YEAR((Paychecks!$B$7+1))-YEAR($C153))*12+MONTH((Paychecks!$B$7+1))-MONTH($C153))-1)/(($D153="Monthly")+3*($D153="Quarterly")+12*($D153="Yearly")))+1+(MOD(((YEAR((Paychecks!$B$7+1))-YEAR($C153))*12+MONTH((Paychecks!$B$7+1))-MONTH($C153)),(($D153="Monthly")+3*($D153="Quarterly")+12*($D153="Yearly")))=0)*(EDATE($C153,((YEAR((Paychecks!$B$7+1))-YEAR($C153))*12+MONTH((Paychecks!$B$7+1))-MONTH($C153)))&lt;(Paychecks!$B$7+1)))-IF(((YEAR(Paychecks!$A$7)-YEAR($C153))*12+MONTH(Paychecks!$A$7)-MONTH($C153))&lt;0,0,INT((((YEAR(Paychecks!$A$7)-YEAR($C153))*12+MONTH(Paychecks!$A$7)-MONTH($C153))-1)/(($D153="Monthly")+3*($D153="Quarterly")+12*($D153="Yearly")))+1+(MOD(((YEAR(Paychecks!$A$7)-YEAR($C153))*12+MONTH(Paychecks!$A$7)-MONTH($C153)),(($D153="Monthly")+3*($D153="Quarterly")+12*($D153="Yearly")))=0)*(EDATE($C153,((YEAR(Paychecks!$A$7)-YEAR($C153))*12+MONTH(Paychecks!$A$7)-MONTH($C153)))&lt;Paychecks!$A$7)),($C153&gt;=Paychecks!$A$7)*($C153&lt;=Paychecks!$B$7))))</f>
      </c>
      <c r="Q153" s="14">
        <f>IF(OR($A153="",$C153=""),0,IF((7*($D153="Weekly")+14*($D153="Every 2 weeks"))&gt;0,MAX(0,-INT(($C153-(Paychecks!$B$8+1))/(7*($D153="Weekly")+14*($D153="Every 2 weeks")))-MAX(0,-INT(($C153-Paychecks!$A$8)/(7*($D153="Weekly")+14*($D153="Every 2 weeks"))))),IF((($D153="Monthly")+3*($D153="Quarterly")+12*($D153="Yearly"))&gt;0,IF(((YEAR((Paychecks!$B$8+1))-YEAR($C153))*12+MONTH((Paychecks!$B$8+1))-MONTH($C153))&lt;0,0,INT((((YEAR((Paychecks!$B$8+1))-YEAR($C153))*12+MONTH((Paychecks!$B$8+1))-MONTH($C153))-1)/(($D153="Monthly")+3*($D153="Quarterly")+12*($D153="Yearly")))+1+(MOD(((YEAR((Paychecks!$B$8+1))-YEAR($C153))*12+MONTH((Paychecks!$B$8+1))-MONTH($C153)),(($D153="Monthly")+3*($D153="Quarterly")+12*($D153="Yearly")))=0)*(EDATE($C153,((YEAR((Paychecks!$B$8+1))-YEAR($C153))*12+MONTH((Paychecks!$B$8+1))-MONTH($C153)))&lt;(Paychecks!$B$8+1)))-IF(((YEAR(Paychecks!$A$8)-YEAR($C153))*12+MONTH(Paychecks!$A$8)-MONTH($C153))&lt;0,0,INT((((YEAR(Paychecks!$A$8)-YEAR($C153))*12+MONTH(Paychecks!$A$8)-MONTH($C153))-1)/(($D153="Monthly")+3*($D153="Quarterly")+12*($D153="Yearly")))+1+(MOD(((YEAR(Paychecks!$A$8)-YEAR($C153))*12+MONTH(Paychecks!$A$8)-MONTH($C153)),(($D153="Monthly")+3*($D153="Quarterly")+12*($D153="Yearly")))=0)*(EDATE($C153,((YEAR(Paychecks!$A$8)-YEAR($C153))*12+MONTH(Paychecks!$A$8)-MONTH($C153)))&lt;Paychecks!$A$8)),($C153&gt;=Paychecks!$A$8)*($C153&lt;=Paychecks!$B$8))))</f>
      </c>
      <c r="R153" s="14">
        <f>IF(OR($A153="",$C153=""),0,IF((7*($D153="Weekly")+14*($D153="Every 2 weeks"))&gt;0,MAX(0,-INT(($C153-(Paychecks!$B$9+1))/(7*($D153="Weekly")+14*($D153="Every 2 weeks")))-MAX(0,-INT(($C153-Paychecks!$A$9)/(7*($D153="Weekly")+14*($D153="Every 2 weeks"))))),IF((($D153="Monthly")+3*($D153="Quarterly")+12*($D153="Yearly"))&gt;0,IF(((YEAR((Paychecks!$B$9+1))-YEAR($C153))*12+MONTH((Paychecks!$B$9+1))-MONTH($C153))&lt;0,0,INT((((YEAR((Paychecks!$B$9+1))-YEAR($C153))*12+MONTH((Paychecks!$B$9+1))-MONTH($C153))-1)/(($D153="Monthly")+3*($D153="Quarterly")+12*($D153="Yearly")))+1+(MOD(((YEAR((Paychecks!$B$9+1))-YEAR($C153))*12+MONTH((Paychecks!$B$9+1))-MONTH($C153)),(($D153="Monthly")+3*($D153="Quarterly")+12*($D153="Yearly")))=0)*(EDATE($C153,((YEAR((Paychecks!$B$9+1))-YEAR($C153))*12+MONTH((Paychecks!$B$9+1))-MONTH($C153)))&lt;(Paychecks!$B$9+1)))-IF(((YEAR(Paychecks!$A$9)-YEAR($C153))*12+MONTH(Paychecks!$A$9)-MONTH($C153))&lt;0,0,INT((((YEAR(Paychecks!$A$9)-YEAR($C153))*12+MONTH(Paychecks!$A$9)-MONTH($C153))-1)/(($D153="Monthly")+3*($D153="Quarterly")+12*($D153="Yearly")))+1+(MOD(((YEAR(Paychecks!$A$9)-YEAR($C153))*12+MONTH(Paychecks!$A$9)-MONTH($C153)),(($D153="Monthly")+3*($D153="Quarterly")+12*($D153="Yearly")))=0)*(EDATE($C153,((YEAR(Paychecks!$A$9)-YEAR($C153))*12+MONTH(Paychecks!$A$9)-MONTH($C153)))&lt;Paychecks!$A$9)),($C153&gt;=Paychecks!$A$9)*($C153&lt;=Paychecks!$B$9))))</f>
      </c>
    </row>
    <row r="154" spans="1:18" x14ac:dyDescent="0.25">
      <c r="A154" s="2"/>
      <c r="B154" s="11"/>
      <c r="C154" s="9"/>
      <c r="D154" s="2"/>
      <c r="E154" s="2"/>
      <c r="F154" s="2"/>
      <c r="G154" s="2">
        <f>IF(A154="","",IF(F154="Yes","Paid",IF(C154&lt;TODAY(),"Overdue",IF(C154-TODAY()&lt;=HeadsUp,"Due soon",IF(E154="Yes","Autopay","Upcoming")))))</f>
      </c>
      <c r="H154" s="2">
        <f>IF(OR(A154="",F154="Yes"),"",C154-TODAY())</f>
      </c>
      <c r="I154" s="9">
        <f>IF(OR(A154="",C154=""),"",IF(OR(C154&lt;Paychecks!$A$2,C154&gt;Paychecks!$B$9),"",INDEX(Paychecks!$A$2:$A$9,MATCH(C154,Paychecks!$A$2:$A$9,1))))</f>
      </c>
      <c r="J154" s="2"/>
      <c r="K154" s="14">
        <f>IF(OR($A154="",$C154=""),0,IF((7*($D154="Weekly")+14*($D154="Every 2 weeks"))&gt;0,MAX(0,-INT(($C154-(Paychecks!$B$2+1))/(7*($D154="Weekly")+14*($D154="Every 2 weeks")))-MAX(0,-INT(($C154-Paychecks!$A$2)/(7*($D154="Weekly")+14*($D154="Every 2 weeks"))))),IF((($D154="Monthly")+3*($D154="Quarterly")+12*($D154="Yearly"))&gt;0,IF(((YEAR((Paychecks!$B$2+1))-YEAR($C154))*12+MONTH((Paychecks!$B$2+1))-MONTH($C154))&lt;0,0,INT((((YEAR((Paychecks!$B$2+1))-YEAR($C154))*12+MONTH((Paychecks!$B$2+1))-MONTH($C154))-1)/(($D154="Monthly")+3*($D154="Quarterly")+12*($D154="Yearly")))+1+(MOD(((YEAR((Paychecks!$B$2+1))-YEAR($C154))*12+MONTH((Paychecks!$B$2+1))-MONTH($C154)),(($D154="Monthly")+3*($D154="Quarterly")+12*($D154="Yearly")))=0)*(EDATE($C154,((YEAR((Paychecks!$B$2+1))-YEAR($C154))*12+MONTH((Paychecks!$B$2+1))-MONTH($C154)))&lt;(Paychecks!$B$2+1)))-IF(((YEAR(Paychecks!$A$2)-YEAR($C154))*12+MONTH(Paychecks!$A$2)-MONTH($C154))&lt;0,0,INT((((YEAR(Paychecks!$A$2)-YEAR($C154))*12+MONTH(Paychecks!$A$2)-MONTH($C154))-1)/(($D154="Monthly")+3*($D154="Quarterly")+12*($D154="Yearly")))+1+(MOD(((YEAR(Paychecks!$A$2)-YEAR($C154))*12+MONTH(Paychecks!$A$2)-MONTH($C154)),(($D154="Monthly")+3*($D154="Quarterly")+12*($D154="Yearly")))=0)*(EDATE($C154,((YEAR(Paychecks!$A$2)-YEAR($C154))*12+MONTH(Paychecks!$A$2)-MONTH($C154)))&lt;Paychecks!$A$2)),($C154&gt;=Paychecks!$A$2)*($C154&lt;=Paychecks!$B$2))))</f>
      </c>
      <c r="L154" s="14">
        <f>IF(OR($A154="",$C154=""),0,IF((7*($D154="Weekly")+14*($D154="Every 2 weeks"))&gt;0,MAX(0,-INT(($C154-(Paychecks!$B$3+1))/(7*($D154="Weekly")+14*($D154="Every 2 weeks")))-MAX(0,-INT(($C154-Paychecks!$A$3)/(7*($D154="Weekly")+14*($D154="Every 2 weeks"))))),IF((($D154="Monthly")+3*($D154="Quarterly")+12*($D154="Yearly"))&gt;0,IF(((YEAR((Paychecks!$B$3+1))-YEAR($C154))*12+MONTH((Paychecks!$B$3+1))-MONTH($C154))&lt;0,0,INT((((YEAR((Paychecks!$B$3+1))-YEAR($C154))*12+MONTH((Paychecks!$B$3+1))-MONTH($C154))-1)/(($D154="Monthly")+3*($D154="Quarterly")+12*($D154="Yearly")))+1+(MOD(((YEAR((Paychecks!$B$3+1))-YEAR($C154))*12+MONTH((Paychecks!$B$3+1))-MONTH($C154)),(($D154="Monthly")+3*($D154="Quarterly")+12*($D154="Yearly")))=0)*(EDATE($C154,((YEAR((Paychecks!$B$3+1))-YEAR($C154))*12+MONTH((Paychecks!$B$3+1))-MONTH($C154)))&lt;(Paychecks!$B$3+1)))-IF(((YEAR(Paychecks!$A$3)-YEAR($C154))*12+MONTH(Paychecks!$A$3)-MONTH($C154))&lt;0,0,INT((((YEAR(Paychecks!$A$3)-YEAR($C154))*12+MONTH(Paychecks!$A$3)-MONTH($C154))-1)/(($D154="Monthly")+3*($D154="Quarterly")+12*($D154="Yearly")))+1+(MOD(((YEAR(Paychecks!$A$3)-YEAR($C154))*12+MONTH(Paychecks!$A$3)-MONTH($C154)),(($D154="Monthly")+3*($D154="Quarterly")+12*($D154="Yearly")))=0)*(EDATE($C154,((YEAR(Paychecks!$A$3)-YEAR($C154))*12+MONTH(Paychecks!$A$3)-MONTH($C154)))&lt;Paychecks!$A$3)),($C154&gt;=Paychecks!$A$3)*($C154&lt;=Paychecks!$B$3))))</f>
      </c>
      <c r="M154" s="14">
        <f>IF(OR($A154="",$C154=""),0,IF((7*($D154="Weekly")+14*($D154="Every 2 weeks"))&gt;0,MAX(0,-INT(($C154-(Paychecks!$B$4+1))/(7*($D154="Weekly")+14*($D154="Every 2 weeks")))-MAX(0,-INT(($C154-Paychecks!$A$4)/(7*($D154="Weekly")+14*($D154="Every 2 weeks"))))),IF((($D154="Monthly")+3*($D154="Quarterly")+12*($D154="Yearly"))&gt;0,IF(((YEAR((Paychecks!$B$4+1))-YEAR($C154))*12+MONTH((Paychecks!$B$4+1))-MONTH($C154))&lt;0,0,INT((((YEAR((Paychecks!$B$4+1))-YEAR($C154))*12+MONTH((Paychecks!$B$4+1))-MONTH($C154))-1)/(($D154="Monthly")+3*($D154="Quarterly")+12*($D154="Yearly")))+1+(MOD(((YEAR((Paychecks!$B$4+1))-YEAR($C154))*12+MONTH((Paychecks!$B$4+1))-MONTH($C154)),(($D154="Monthly")+3*($D154="Quarterly")+12*($D154="Yearly")))=0)*(EDATE($C154,((YEAR((Paychecks!$B$4+1))-YEAR($C154))*12+MONTH((Paychecks!$B$4+1))-MONTH($C154)))&lt;(Paychecks!$B$4+1)))-IF(((YEAR(Paychecks!$A$4)-YEAR($C154))*12+MONTH(Paychecks!$A$4)-MONTH($C154))&lt;0,0,INT((((YEAR(Paychecks!$A$4)-YEAR($C154))*12+MONTH(Paychecks!$A$4)-MONTH($C154))-1)/(($D154="Monthly")+3*($D154="Quarterly")+12*($D154="Yearly")))+1+(MOD(((YEAR(Paychecks!$A$4)-YEAR($C154))*12+MONTH(Paychecks!$A$4)-MONTH($C154)),(($D154="Monthly")+3*($D154="Quarterly")+12*($D154="Yearly")))=0)*(EDATE($C154,((YEAR(Paychecks!$A$4)-YEAR($C154))*12+MONTH(Paychecks!$A$4)-MONTH($C154)))&lt;Paychecks!$A$4)),($C154&gt;=Paychecks!$A$4)*($C154&lt;=Paychecks!$B$4))))</f>
      </c>
      <c r="N154" s="14">
        <f>IF(OR($A154="",$C154=""),0,IF((7*($D154="Weekly")+14*($D154="Every 2 weeks"))&gt;0,MAX(0,-INT(($C154-(Paychecks!$B$5+1))/(7*($D154="Weekly")+14*($D154="Every 2 weeks")))-MAX(0,-INT(($C154-Paychecks!$A$5)/(7*($D154="Weekly")+14*($D154="Every 2 weeks"))))),IF((($D154="Monthly")+3*($D154="Quarterly")+12*($D154="Yearly"))&gt;0,IF(((YEAR((Paychecks!$B$5+1))-YEAR($C154))*12+MONTH((Paychecks!$B$5+1))-MONTH($C154))&lt;0,0,INT((((YEAR((Paychecks!$B$5+1))-YEAR($C154))*12+MONTH((Paychecks!$B$5+1))-MONTH($C154))-1)/(($D154="Monthly")+3*($D154="Quarterly")+12*($D154="Yearly")))+1+(MOD(((YEAR((Paychecks!$B$5+1))-YEAR($C154))*12+MONTH((Paychecks!$B$5+1))-MONTH($C154)),(($D154="Monthly")+3*($D154="Quarterly")+12*($D154="Yearly")))=0)*(EDATE($C154,((YEAR((Paychecks!$B$5+1))-YEAR($C154))*12+MONTH((Paychecks!$B$5+1))-MONTH($C154)))&lt;(Paychecks!$B$5+1)))-IF(((YEAR(Paychecks!$A$5)-YEAR($C154))*12+MONTH(Paychecks!$A$5)-MONTH($C154))&lt;0,0,INT((((YEAR(Paychecks!$A$5)-YEAR($C154))*12+MONTH(Paychecks!$A$5)-MONTH($C154))-1)/(($D154="Monthly")+3*($D154="Quarterly")+12*($D154="Yearly")))+1+(MOD(((YEAR(Paychecks!$A$5)-YEAR($C154))*12+MONTH(Paychecks!$A$5)-MONTH($C154)),(($D154="Monthly")+3*($D154="Quarterly")+12*($D154="Yearly")))=0)*(EDATE($C154,((YEAR(Paychecks!$A$5)-YEAR($C154))*12+MONTH(Paychecks!$A$5)-MONTH($C154)))&lt;Paychecks!$A$5)),($C154&gt;=Paychecks!$A$5)*($C154&lt;=Paychecks!$B$5))))</f>
      </c>
      <c r="O154" s="14">
        <f>IF(OR($A154="",$C154=""),0,IF((7*($D154="Weekly")+14*($D154="Every 2 weeks"))&gt;0,MAX(0,-INT(($C154-(Paychecks!$B$6+1))/(7*($D154="Weekly")+14*($D154="Every 2 weeks")))-MAX(0,-INT(($C154-Paychecks!$A$6)/(7*($D154="Weekly")+14*($D154="Every 2 weeks"))))),IF((($D154="Monthly")+3*($D154="Quarterly")+12*($D154="Yearly"))&gt;0,IF(((YEAR((Paychecks!$B$6+1))-YEAR($C154))*12+MONTH((Paychecks!$B$6+1))-MONTH($C154))&lt;0,0,INT((((YEAR((Paychecks!$B$6+1))-YEAR($C154))*12+MONTH((Paychecks!$B$6+1))-MONTH($C154))-1)/(($D154="Monthly")+3*($D154="Quarterly")+12*($D154="Yearly")))+1+(MOD(((YEAR((Paychecks!$B$6+1))-YEAR($C154))*12+MONTH((Paychecks!$B$6+1))-MONTH($C154)),(($D154="Monthly")+3*($D154="Quarterly")+12*($D154="Yearly")))=0)*(EDATE($C154,((YEAR((Paychecks!$B$6+1))-YEAR($C154))*12+MONTH((Paychecks!$B$6+1))-MONTH($C154)))&lt;(Paychecks!$B$6+1)))-IF(((YEAR(Paychecks!$A$6)-YEAR($C154))*12+MONTH(Paychecks!$A$6)-MONTH($C154))&lt;0,0,INT((((YEAR(Paychecks!$A$6)-YEAR($C154))*12+MONTH(Paychecks!$A$6)-MONTH($C154))-1)/(($D154="Monthly")+3*($D154="Quarterly")+12*($D154="Yearly")))+1+(MOD(((YEAR(Paychecks!$A$6)-YEAR($C154))*12+MONTH(Paychecks!$A$6)-MONTH($C154)),(($D154="Monthly")+3*($D154="Quarterly")+12*($D154="Yearly")))=0)*(EDATE($C154,((YEAR(Paychecks!$A$6)-YEAR($C154))*12+MONTH(Paychecks!$A$6)-MONTH($C154)))&lt;Paychecks!$A$6)),($C154&gt;=Paychecks!$A$6)*($C154&lt;=Paychecks!$B$6))))</f>
      </c>
      <c r="P154" s="14">
        <f>IF(OR($A154="",$C154=""),0,IF((7*($D154="Weekly")+14*($D154="Every 2 weeks"))&gt;0,MAX(0,-INT(($C154-(Paychecks!$B$7+1))/(7*($D154="Weekly")+14*($D154="Every 2 weeks")))-MAX(0,-INT(($C154-Paychecks!$A$7)/(7*($D154="Weekly")+14*($D154="Every 2 weeks"))))),IF((($D154="Monthly")+3*($D154="Quarterly")+12*($D154="Yearly"))&gt;0,IF(((YEAR((Paychecks!$B$7+1))-YEAR($C154))*12+MONTH((Paychecks!$B$7+1))-MONTH($C154))&lt;0,0,INT((((YEAR((Paychecks!$B$7+1))-YEAR($C154))*12+MONTH((Paychecks!$B$7+1))-MONTH($C154))-1)/(($D154="Monthly")+3*($D154="Quarterly")+12*($D154="Yearly")))+1+(MOD(((YEAR((Paychecks!$B$7+1))-YEAR($C154))*12+MONTH((Paychecks!$B$7+1))-MONTH($C154)),(($D154="Monthly")+3*($D154="Quarterly")+12*($D154="Yearly")))=0)*(EDATE($C154,((YEAR((Paychecks!$B$7+1))-YEAR($C154))*12+MONTH((Paychecks!$B$7+1))-MONTH($C154)))&lt;(Paychecks!$B$7+1)))-IF(((YEAR(Paychecks!$A$7)-YEAR($C154))*12+MONTH(Paychecks!$A$7)-MONTH($C154))&lt;0,0,INT((((YEAR(Paychecks!$A$7)-YEAR($C154))*12+MONTH(Paychecks!$A$7)-MONTH($C154))-1)/(($D154="Monthly")+3*($D154="Quarterly")+12*($D154="Yearly")))+1+(MOD(((YEAR(Paychecks!$A$7)-YEAR($C154))*12+MONTH(Paychecks!$A$7)-MONTH($C154)),(($D154="Monthly")+3*($D154="Quarterly")+12*($D154="Yearly")))=0)*(EDATE($C154,((YEAR(Paychecks!$A$7)-YEAR($C154))*12+MONTH(Paychecks!$A$7)-MONTH($C154)))&lt;Paychecks!$A$7)),($C154&gt;=Paychecks!$A$7)*($C154&lt;=Paychecks!$B$7))))</f>
      </c>
      <c r="Q154" s="14">
        <f>IF(OR($A154="",$C154=""),0,IF((7*($D154="Weekly")+14*($D154="Every 2 weeks"))&gt;0,MAX(0,-INT(($C154-(Paychecks!$B$8+1))/(7*($D154="Weekly")+14*($D154="Every 2 weeks")))-MAX(0,-INT(($C154-Paychecks!$A$8)/(7*($D154="Weekly")+14*($D154="Every 2 weeks"))))),IF((($D154="Monthly")+3*($D154="Quarterly")+12*($D154="Yearly"))&gt;0,IF(((YEAR((Paychecks!$B$8+1))-YEAR($C154))*12+MONTH((Paychecks!$B$8+1))-MONTH($C154))&lt;0,0,INT((((YEAR((Paychecks!$B$8+1))-YEAR($C154))*12+MONTH((Paychecks!$B$8+1))-MONTH($C154))-1)/(($D154="Monthly")+3*($D154="Quarterly")+12*($D154="Yearly")))+1+(MOD(((YEAR((Paychecks!$B$8+1))-YEAR($C154))*12+MONTH((Paychecks!$B$8+1))-MONTH($C154)),(($D154="Monthly")+3*($D154="Quarterly")+12*($D154="Yearly")))=0)*(EDATE($C154,((YEAR((Paychecks!$B$8+1))-YEAR($C154))*12+MONTH((Paychecks!$B$8+1))-MONTH($C154)))&lt;(Paychecks!$B$8+1)))-IF(((YEAR(Paychecks!$A$8)-YEAR($C154))*12+MONTH(Paychecks!$A$8)-MONTH($C154))&lt;0,0,INT((((YEAR(Paychecks!$A$8)-YEAR($C154))*12+MONTH(Paychecks!$A$8)-MONTH($C154))-1)/(($D154="Monthly")+3*($D154="Quarterly")+12*($D154="Yearly")))+1+(MOD(((YEAR(Paychecks!$A$8)-YEAR($C154))*12+MONTH(Paychecks!$A$8)-MONTH($C154)),(($D154="Monthly")+3*($D154="Quarterly")+12*($D154="Yearly")))=0)*(EDATE($C154,((YEAR(Paychecks!$A$8)-YEAR($C154))*12+MONTH(Paychecks!$A$8)-MONTH($C154)))&lt;Paychecks!$A$8)),($C154&gt;=Paychecks!$A$8)*($C154&lt;=Paychecks!$B$8))))</f>
      </c>
      <c r="R154" s="14">
        <f>IF(OR($A154="",$C154=""),0,IF((7*($D154="Weekly")+14*($D154="Every 2 weeks"))&gt;0,MAX(0,-INT(($C154-(Paychecks!$B$9+1))/(7*($D154="Weekly")+14*($D154="Every 2 weeks")))-MAX(0,-INT(($C154-Paychecks!$A$9)/(7*($D154="Weekly")+14*($D154="Every 2 weeks"))))),IF((($D154="Monthly")+3*($D154="Quarterly")+12*($D154="Yearly"))&gt;0,IF(((YEAR((Paychecks!$B$9+1))-YEAR($C154))*12+MONTH((Paychecks!$B$9+1))-MONTH($C154))&lt;0,0,INT((((YEAR((Paychecks!$B$9+1))-YEAR($C154))*12+MONTH((Paychecks!$B$9+1))-MONTH($C154))-1)/(($D154="Monthly")+3*($D154="Quarterly")+12*($D154="Yearly")))+1+(MOD(((YEAR((Paychecks!$B$9+1))-YEAR($C154))*12+MONTH((Paychecks!$B$9+1))-MONTH($C154)),(($D154="Monthly")+3*($D154="Quarterly")+12*($D154="Yearly")))=0)*(EDATE($C154,((YEAR((Paychecks!$B$9+1))-YEAR($C154))*12+MONTH((Paychecks!$B$9+1))-MONTH($C154)))&lt;(Paychecks!$B$9+1)))-IF(((YEAR(Paychecks!$A$9)-YEAR($C154))*12+MONTH(Paychecks!$A$9)-MONTH($C154))&lt;0,0,INT((((YEAR(Paychecks!$A$9)-YEAR($C154))*12+MONTH(Paychecks!$A$9)-MONTH($C154))-1)/(($D154="Monthly")+3*($D154="Quarterly")+12*($D154="Yearly")))+1+(MOD(((YEAR(Paychecks!$A$9)-YEAR($C154))*12+MONTH(Paychecks!$A$9)-MONTH($C154)),(($D154="Monthly")+3*($D154="Quarterly")+12*($D154="Yearly")))=0)*(EDATE($C154,((YEAR(Paychecks!$A$9)-YEAR($C154))*12+MONTH(Paychecks!$A$9)-MONTH($C154)))&lt;Paychecks!$A$9)),($C154&gt;=Paychecks!$A$9)*($C154&lt;=Paychecks!$B$9))))</f>
      </c>
    </row>
    <row r="155" spans="1:18" x14ac:dyDescent="0.25">
      <c r="A155" s="2"/>
      <c r="B155" s="11"/>
      <c r="C155" s="9"/>
      <c r="D155" s="2"/>
      <c r="E155" s="2"/>
      <c r="F155" s="2"/>
      <c r="G155" s="2">
        <f>IF(A155="","",IF(F155="Yes","Paid",IF(C155&lt;TODAY(),"Overdue",IF(C155-TODAY()&lt;=HeadsUp,"Due soon",IF(E155="Yes","Autopay","Upcoming")))))</f>
      </c>
      <c r="H155" s="2">
        <f>IF(OR(A155="",F155="Yes"),"",C155-TODAY())</f>
      </c>
      <c r="I155" s="9">
        <f>IF(OR(A155="",C155=""),"",IF(OR(C155&lt;Paychecks!$A$2,C155&gt;Paychecks!$B$9),"",INDEX(Paychecks!$A$2:$A$9,MATCH(C155,Paychecks!$A$2:$A$9,1))))</f>
      </c>
      <c r="J155" s="2"/>
      <c r="K155" s="14">
        <f>IF(OR($A155="",$C155=""),0,IF((7*($D155="Weekly")+14*($D155="Every 2 weeks"))&gt;0,MAX(0,-INT(($C155-(Paychecks!$B$2+1))/(7*($D155="Weekly")+14*($D155="Every 2 weeks")))-MAX(0,-INT(($C155-Paychecks!$A$2)/(7*($D155="Weekly")+14*($D155="Every 2 weeks"))))),IF((($D155="Monthly")+3*($D155="Quarterly")+12*($D155="Yearly"))&gt;0,IF(((YEAR((Paychecks!$B$2+1))-YEAR($C155))*12+MONTH((Paychecks!$B$2+1))-MONTH($C155))&lt;0,0,INT((((YEAR((Paychecks!$B$2+1))-YEAR($C155))*12+MONTH((Paychecks!$B$2+1))-MONTH($C155))-1)/(($D155="Monthly")+3*($D155="Quarterly")+12*($D155="Yearly")))+1+(MOD(((YEAR((Paychecks!$B$2+1))-YEAR($C155))*12+MONTH((Paychecks!$B$2+1))-MONTH($C155)),(($D155="Monthly")+3*($D155="Quarterly")+12*($D155="Yearly")))=0)*(EDATE($C155,((YEAR((Paychecks!$B$2+1))-YEAR($C155))*12+MONTH((Paychecks!$B$2+1))-MONTH($C155)))&lt;(Paychecks!$B$2+1)))-IF(((YEAR(Paychecks!$A$2)-YEAR($C155))*12+MONTH(Paychecks!$A$2)-MONTH($C155))&lt;0,0,INT((((YEAR(Paychecks!$A$2)-YEAR($C155))*12+MONTH(Paychecks!$A$2)-MONTH($C155))-1)/(($D155="Monthly")+3*($D155="Quarterly")+12*($D155="Yearly")))+1+(MOD(((YEAR(Paychecks!$A$2)-YEAR($C155))*12+MONTH(Paychecks!$A$2)-MONTH($C155)),(($D155="Monthly")+3*($D155="Quarterly")+12*($D155="Yearly")))=0)*(EDATE($C155,((YEAR(Paychecks!$A$2)-YEAR($C155))*12+MONTH(Paychecks!$A$2)-MONTH($C155)))&lt;Paychecks!$A$2)),($C155&gt;=Paychecks!$A$2)*($C155&lt;=Paychecks!$B$2))))</f>
      </c>
      <c r="L155" s="14">
        <f>IF(OR($A155="",$C155=""),0,IF((7*($D155="Weekly")+14*($D155="Every 2 weeks"))&gt;0,MAX(0,-INT(($C155-(Paychecks!$B$3+1))/(7*($D155="Weekly")+14*($D155="Every 2 weeks")))-MAX(0,-INT(($C155-Paychecks!$A$3)/(7*($D155="Weekly")+14*($D155="Every 2 weeks"))))),IF((($D155="Monthly")+3*($D155="Quarterly")+12*($D155="Yearly"))&gt;0,IF(((YEAR((Paychecks!$B$3+1))-YEAR($C155))*12+MONTH((Paychecks!$B$3+1))-MONTH($C155))&lt;0,0,INT((((YEAR((Paychecks!$B$3+1))-YEAR($C155))*12+MONTH((Paychecks!$B$3+1))-MONTH($C155))-1)/(($D155="Monthly")+3*($D155="Quarterly")+12*($D155="Yearly")))+1+(MOD(((YEAR((Paychecks!$B$3+1))-YEAR($C155))*12+MONTH((Paychecks!$B$3+1))-MONTH($C155)),(($D155="Monthly")+3*($D155="Quarterly")+12*($D155="Yearly")))=0)*(EDATE($C155,((YEAR((Paychecks!$B$3+1))-YEAR($C155))*12+MONTH((Paychecks!$B$3+1))-MONTH($C155)))&lt;(Paychecks!$B$3+1)))-IF(((YEAR(Paychecks!$A$3)-YEAR($C155))*12+MONTH(Paychecks!$A$3)-MONTH($C155))&lt;0,0,INT((((YEAR(Paychecks!$A$3)-YEAR($C155))*12+MONTH(Paychecks!$A$3)-MONTH($C155))-1)/(($D155="Monthly")+3*($D155="Quarterly")+12*($D155="Yearly")))+1+(MOD(((YEAR(Paychecks!$A$3)-YEAR($C155))*12+MONTH(Paychecks!$A$3)-MONTH($C155)),(($D155="Monthly")+3*($D155="Quarterly")+12*($D155="Yearly")))=0)*(EDATE($C155,((YEAR(Paychecks!$A$3)-YEAR($C155))*12+MONTH(Paychecks!$A$3)-MONTH($C155)))&lt;Paychecks!$A$3)),($C155&gt;=Paychecks!$A$3)*($C155&lt;=Paychecks!$B$3))))</f>
      </c>
      <c r="M155" s="14">
        <f>IF(OR($A155="",$C155=""),0,IF((7*($D155="Weekly")+14*($D155="Every 2 weeks"))&gt;0,MAX(0,-INT(($C155-(Paychecks!$B$4+1))/(7*($D155="Weekly")+14*($D155="Every 2 weeks")))-MAX(0,-INT(($C155-Paychecks!$A$4)/(7*($D155="Weekly")+14*($D155="Every 2 weeks"))))),IF((($D155="Monthly")+3*($D155="Quarterly")+12*($D155="Yearly"))&gt;0,IF(((YEAR((Paychecks!$B$4+1))-YEAR($C155))*12+MONTH((Paychecks!$B$4+1))-MONTH($C155))&lt;0,0,INT((((YEAR((Paychecks!$B$4+1))-YEAR($C155))*12+MONTH((Paychecks!$B$4+1))-MONTH($C155))-1)/(($D155="Monthly")+3*($D155="Quarterly")+12*($D155="Yearly")))+1+(MOD(((YEAR((Paychecks!$B$4+1))-YEAR($C155))*12+MONTH((Paychecks!$B$4+1))-MONTH($C155)),(($D155="Monthly")+3*($D155="Quarterly")+12*($D155="Yearly")))=0)*(EDATE($C155,((YEAR((Paychecks!$B$4+1))-YEAR($C155))*12+MONTH((Paychecks!$B$4+1))-MONTH($C155)))&lt;(Paychecks!$B$4+1)))-IF(((YEAR(Paychecks!$A$4)-YEAR($C155))*12+MONTH(Paychecks!$A$4)-MONTH($C155))&lt;0,0,INT((((YEAR(Paychecks!$A$4)-YEAR($C155))*12+MONTH(Paychecks!$A$4)-MONTH($C155))-1)/(($D155="Monthly")+3*($D155="Quarterly")+12*($D155="Yearly")))+1+(MOD(((YEAR(Paychecks!$A$4)-YEAR($C155))*12+MONTH(Paychecks!$A$4)-MONTH($C155)),(($D155="Monthly")+3*($D155="Quarterly")+12*($D155="Yearly")))=0)*(EDATE($C155,((YEAR(Paychecks!$A$4)-YEAR($C155))*12+MONTH(Paychecks!$A$4)-MONTH($C155)))&lt;Paychecks!$A$4)),($C155&gt;=Paychecks!$A$4)*($C155&lt;=Paychecks!$B$4))))</f>
      </c>
      <c r="N155" s="14">
        <f>IF(OR($A155="",$C155=""),0,IF((7*($D155="Weekly")+14*($D155="Every 2 weeks"))&gt;0,MAX(0,-INT(($C155-(Paychecks!$B$5+1))/(7*($D155="Weekly")+14*($D155="Every 2 weeks")))-MAX(0,-INT(($C155-Paychecks!$A$5)/(7*($D155="Weekly")+14*($D155="Every 2 weeks"))))),IF((($D155="Monthly")+3*($D155="Quarterly")+12*($D155="Yearly"))&gt;0,IF(((YEAR((Paychecks!$B$5+1))-YEAR($C155))*12+MONTH((Paychecks!$B$5+1))-MONTH($C155))&lt;0,0,INT((((YEAR((Paychecks!$B$5+1))-YEAR($C155))*12+MONTH((Paychecks!$B$5+1))-MONTH($C155))-1)/(($D155="Monthly")+3*($D155="Quarterly")+12*($D155="Yearly")))+1+(MOD(((YEAR((Paychecks!$B$5+1))-YEAR($C155))*12+MONTH((Paychecks!$B$5+1))-MONTH($C155)),(($D155="Monthly")+3*($D155="Quarterly")+12*($D155="Yearly")))=0)*(EDATE($C155,((YEAR((Paychecks!$B$5+1))-YEAR($C155))*12+MONTH((Paychecks!$B$5+1))-MONTH($C155)))&lt;(Paychecks!$B$5+1)))-IF(((YEAR(Paychecks!$A$5)-YEAR($C155))*12+MONTH(Paychecks!$A$5)-MONTH($C155))&lt;0,0,INT((((YEAR(Paychecks!$A$5)-YEAR($C155))*12+MONTH(Paychecks!$A$5)-MONTH($C155))-1)/(($D155="Monthly")+3*($D155="Quarterly")+12*($D155="Yearly")))+1+(MOD(((YEAR(Paychecks!$A$5)-YEAR($C155))*12+MONTH(Paychecks!$A$5)-MONTH($C155)),(($D155="Monthly")+3*($D155="Quarterly")+12*($D155="Yearly")))=0)*(EDATE($C155,((YEAR(Paychecks!$A$5)-YEAR($C155))*12+MONTH(Paychecks!$A$5)-MONTH($C155)))&lt;Paychecks!$A$5)),($C155&gt;=Paychecks!$A$5)*($C155&lt;=Paychecks!$B$5))))</f>
      </c>
      <c r="O155" s="14">
        <f>IF(OR($A155="",$C155=""),0,IF((7*($D155="Weekly")+14*($D155="Every 2 weeks"))&gt;0,MAX(0,-INT(($C155-(Paychecks!$B$6+1))/(7*($D155="Weekly")+14*($D155="Every 2 weeks")))-MAX(0,-INT(($C155-Paychecks!$A$6)/(7*($D155="Weekly")+14*($D155="Every 2 weeks"))))),IF((($D155="Monthly")+3*($D155="Quarterly")+12*($D155="Yearly"))&gt;0,IF(((YEAR((Paychecks!$B$6+1))-YEAR($C155))*12+MONTH((Paychecks!$B$6+1))-MONTH($C155))&lt;0,0,INT((((YEAR((Paychecks!$B$6+1))-YEAR($C155))*12+MONTH((Paychecks!$B$6+1))-MONTH($C155))-1)/(($D155="Monthly")+3*($D155="Quarterly")+12*($D155="Yearly")))+1+(MOD(((YEAR((Paychecks!$B$6+1))-YEAR($C155))*12+MONTH((Paychecks!$B$6+1))-MONTH($C155)),(($D155="Monthly")+3*($D155="Quarterly")+12*($D155="Yearly")))=0)*(EDATE($C155,((YEAR((Paychecks!$B$6+1))-YEAR($C155))*12+MONTH((Paychecks!$B$6+1))-MONTH($C155)))&lt;(Paychecks!$B$6+1)))-IF(((YEAR(Paychecks!$A$6)-YEAR($C155))*12+MONTH(Paychecks!$A$6)-MONTH($C155))&lt;0,0,INT((((YEAR(Paychecks!$A$6)-YEAR($C155))*12+MONTH(Paychecks!$A$6)-MONTH($C155))-1)/(($D155="Monthly")+3*($D155="Quarterly")+12*($D155="Yearly")))+1+(MOD(((YEAR(Paychecks!$A$6)-YEAR($C155))*12+MONTH(Paychecks!$A$6)-MONTH($C155)),(($D155="Monthly")+3*($D155="Quarterly")+12*($D155="Yearly")))=0)*(EDATE($C155,((YEAR(Paychecks!$A$6)-YEAR($C155))*12+MONTH(Paychecks!$A$6)-MONTH($C155)))&lt;Paychecks!$A$6)),($C155&gt;=Paychecks!$A$6)*($C155&lt;=Paychecks!$B$6))))</f>
      </c>
      <c r="P155" s="14">
        <f>IF(OR($A155="",$C155=""),0,IF((7*($D155="Weekly")+14*($D155="Every 2 weeks"))&gt;0,MAX(0,-INT(($C155-(Paychecks!$B$7+1))/(7*($D155="Weekly")+14*($D155="Every 2 weeks")))-MAX(0,-INT(($C155-Paychecks!$A$7)/(7*($D155="Weekly")+14*($D155="Every 2 weeks"))))),IF((($D155="Monthly")+3*($D155="Quarterly")+12*($D155="Yearly"))&gt;0,IF(((YEAR((Paychecks!$B$7+1))-YEAR($C155))*12+MONTH((Paychecks!$B$7+1))-MONTH($C155))&lt;0,0,INT((((YEAR((Paychecks!$B$7+1))-YEAR($C155))*12+MONTH((Paychecks!$B$7+1))-MONTH($C155))-1)/(($D155="Monthly")+3*($D155="Quarterly")+12*($D155="Yearly")))+1+(MOD(((YEAR((Paychecks!$B$7+1))-YEAR($C155))*12+MONTH((Paychecks!$B$7+1))-MONTH($C155)),(($D155="Monthly")+3*($D155="Quarterly")+12*($D155="Yearly")))=0)*(EDATE($C155,((YEAR((Paychecks!$B$7+1))-YEAR($C155))*12+MONTH((Paychecks!$B$7+1))-MONTH($C155)))&lt;(Paychecks!$B$7+1)))-IF(((YEAR(Paychecks!$A$7)-YEAR($C155))*12+MONTH(Paychecks!$A$7)-MONTH($C155))&lt;0,0,INT((((YEAR(Paychecks!$A$7)-YEAR($C155))*12+MONTH(Paychecks!$A$7)-MONTH($C155))-1)/(($D155="Monthly")+3*($D155="Quarterly")+12*($D155="Yearly")))+1+(MOD(((YEAR(Paychecks!$A$7)-YEAR($C155))*12+MONTH(Paychecks!$A$7)-MONTH($C155)),(($D155="Monthly")+3*($D155="Quarterly")+12*($D155="Yearly")))=0)*(EDATE($C155,((YEAR(Paychecks!$A$7)-YEAR($C155))*12+MONTH(Paychecks!$A$7)-MONTH($C155)))&lt;Paychecks!$A$7)),($C155&gt;=Paychecks!$A$7)*($C155&lt;=Paychecks!$B$7))))</f>
      </c>
      <c r="Q155" s="14">
        <f>IF(OR($A155="",$C155=""),0,IF((7*($D155="Weekly")+14*($D155="Every 2 weeks"))&gt;0,MAX(0,-INT(($C155-(Paychecks!$B$8+1))/(7*($D155="Weekly")+14*($D155="Every 2 weeks")))-MAX(0,-INT(($C155-Paychecks!$A$8)/(7*($D155="Weekly")+14*($D155="Every 2 weeks"))))),IF((($D155="Monthly")+3*($D155="Quarterly")+12*($D155="Yearly"))&gt;0,IF(((YEAR((Paychecks!$B$8+1))-YEAR($C155))*12+MONTH((Paychecks!$B$8+1))-MONTH($C155))&lt;0,0,INT((((YEAR((Paychecks!$B$8+1))-YEAR($C155))*12+MONTH((Paychecks!$B$8+1))-MONTH($C155))-1)/(($D155="Monthly")+3*($D155="Quarterly")+12*($D155="Yearly")))+1+(MOD(((YEAR((Paychecks!$B$8+1))-YEAR($C155))*12+MONTH((Paychecks!$B$8+1))-MONTH($C155)),(($D155="Monthly")+3*($D155="Quarterly")+12*($D155="Yearly")))=0)*(EDATE($C155,((YEAR((Paychecks!$B$8+1))-YEAR($C155))*12+MONTH((Paychecks!$B$8+1))-MONTH($C155)))&lt;(Paychecks!$B$8+1)))-IF(((YEAR(Paychecks!$A$8)-YEAR($C155))*12+MONTH(Paychecks!$A$8)-MONTH($C155))&lt;0,0,INT((((YEAR(Paychecks!$A$8)-YEAR($C155))*12+MONTH(Paychecks!$A$8)-MONTH($C155))-1)/(($D155="Monthly")+3*($D155="Quarterly")+12*($D155="Yearly")))+1+(MOD(((YEAR(Paychecks!$A$8)-YEAR($C155))*12+MONTH(Paychecks!$A$8)-MONTH($C155)),(($D155="Monthly")+3*($D155="Quarterly")+12*($D155="Yearly")))=0)*(EDATE($C155,((YEAR(Paychecks!$A$8)-YEAR($C155))*12+MONTH(Paychecks!$A$8)-MONTH($C155)))&lt;Paychecks!$A$8)),($C155&gt;=Paychecks!$A$8)*($C155&lt;=Paychecks!$B$8))))</f>
      </c>
      <c r="R155" s="14">
        <f>IF(OR($A155="",$C155=""),0,IF((7*($D155="Weekly")+14*($D155="Every 2 weeks"))&gt;0,MAX(0,-INT(($C155-(Paychecks!$B$9+1))/(7*($D155="Weekly")+14*($D155="Every 2 weeks")))-MAX(0,-INT(($C155-Paychecks!$A$9)/(7*($D155="Weekly")+14*($D155="Every 2 weeks"))))),IF((($D155="Monthly")+3*($D155="Quarterly")+12*($D155="Yearly"))&gt;0,IF(((YEAR((Paychecks!$B$9+1))-YEAR($C155))*12+MONTH((Paychecks!$B$9+1))-MONTH($C155))&lt;0,0,INT((((YEAR((Paychecks!$B$9+1))-YEAR($C155))*12+MONTH((Paychecks!$B$9+1))-MONTH($C155))-1)/(($D155="Monthly")+3*($D155="Quarterly")+12*($D155="Yearly")))+1+(MOD(((YEAR((Paychecks!$B$9+1))-YEAR($C155))*12+MONTH((Paychecks!$B$9+1))-MONTH($C155)),(($D155="Monthly")+3*($D155="Quarterly")+12*($D155="Yearly")))=0)*(EDATE($C155,((YEAR((Paychecks!$B$9+1))-YEAR($C155))*12+MONTH((Paychecks!$B$9+1))-MONTH($C155)))&lt;(Paychecks!$B$9+1)))-IF(((YEAR(Paychecks!$A$9)-YEAR($C155))*12+MONTH(Paychecks!$A$9)-MONTH($C155))&lt;0,0,INT((((YEAR(Paychecks!$A$9)-YEAR($C155))*12+MONTH(Paychecks!$A$9)-MONTH($C155))-1)/(($D155="Monthly")+3*($D155="Quarterly")+12*($D155="Yearly")))+1+(MOD(((YEAR(Paychecks!$A$9)-YEAR($C155))*12+MONTH(Paychecks!$A$9)-MONTH($C155)),(($D155="Monthly")+3*($D155="Quarterly")+12*($D155="Yearly")))=0)*(EDATE($C155,((YEAR(Paychecks!$A$9)-YEAR($C155))*12+MONTH(Paychecks!$A$9)-MONTH($C155)))&lt;Paychecks!$A$9)),($C155&gt;=Paychecks!$A$9)*($C155&lt;=Paychecks!$B$9))))</f>
      </c>
    </row>
    <row r="156" spans="1:18" x14ac:dyDescent="0.25">
      <c r="A156" s="2"/>
      <c r="B156" s="11"/>
      <c r="C156" s="9"/>
      <c r="D156" s="2"/>
      <c r="E156" s="2"/>
      <c r="F156" s="2"/>
      <c r="G156" s="2">
        <f>IF(A156="","",IF(F156="Yes","Paid",IF(C156&lt;TODAY(),"Overdue",IF(C156-TODAY()&lt;=HeadsUp,"Due soon",IF(E156="Yes","Autopay","Upcoming")))))</f>
      </c>
      <c r="H156" s="2">
        <f>IF(OR(A156="",F156="Yes"),"",C156-TODAY())</f>
      </c>
      <c r="I156" s="9">
        <f>IF(OR(A156="",C156=""),"",IF(OR(C156&lt;Paychecks!$A$2,C156&gt;Paychecks!$B$9),"",INDEX(Paychecks!$A$2:$A$9,MATCH(C156,Paychecks!$A$2:$A$9,1))))</f>
      </c>
      <c r="J156" s="2"/>
      <c r="K156" s="14">
        <f>IF(OR($A156="",$C156=""),0,IF((7*($D156="Weekly")+14*($D156="Every 2 weeks"))&gt;0,MAX(0,-INT(($C156-(Paychecks!$B$2+1))/(7*($D156="Weekly")+14*($D156="Every 2 weeks")))-MAX(0,-INT(($C156-Paychecks!$A$2)/(7*($D156="Weekly")+14*($D156="Every 2 weeks"))))),IF((($D156="Monthly")+3*($D156="Quarterly")+12*($D156="Yearly"))&gt;0,IF(((YEAR((Paychecks!$B$2+1))-YEAR($C156))*12+MONTH((Paychecks!$B$2+1))-MONTH($C156))&lt;0,0,INT((((YEAR((Paychecks!$B$2+1))-YEAR($C156))*12+MONTH((Paychecks!$B$2+1))-MONTH($C156))-1)/(($D156="Monthly")+3*($D156="Quarterly")+12*($D156="Yearly")))+1+(MOD(((YEAR((Paychecks!$B$2+1))-YEAR($C156))*12+MONTH((Paychecks!$B$2+1))-MONTH($C156)),(($D156="Monthly")+3*($D156="Quarterly")+12*($D156="Yearly")))=0)*(EDATE($C156,((YEAR((Paychecks!$B$2+1))-YEAR($C156))*12+MONTH((Paychecks!$B$2+1))-MONTH($C156)))&lt;(Paychecks!$B$2+1)))-IF(((YEAR(Paychecks!$A$2)-YEAR($C156))*12+MONTH(Paychecks!$A$2)-MONTH($C156))&lt;0,0,INT((((YEAR(Paychecks!$A$2)-YEAR($C156))*12+MONTH(Paychecks!$A$2)-MONTH($C156))-1)/(($D156="Monthly")+3*($D156="Quarterly")+12*($D156="Yearly")))+1+(MOD(((YEAR(Paychecks!$A$2)-YEAR($C156))*12+MONTH(Paychecks!$A$2)-MONTH($C156)),(($D156="Monthly")+3*($D156="Quarterly")+12*($D156="Yearly")))=0)*(EDATE($C156,((YEAR(Paychecks!$A$2)-YEAR($C156))*12+MONTH(Paychecks!$A$2)-MONTH($C156)))&lt;Paychecks!$A$2)),($C156&gt;=Paychecks!$A$2)*($C156&lt;=Paychecks!$B$2))))</f>
      </c>
      <c r="L156" s="14">
        <f>IF(OR($A156="",$C156=""),0,IF((7*($D156="Weekly")+14*($D156="Every 2 weeks"))&gt;0,MAX(0,-INT(($C156-(Paychecks!$B$3+1))/(7*($D156="Weekly")+14*($D156="Every 2 weeks")))-MAX(0,-INT(($C156-Paychecks!$A$3)/(7*($D156="Weekly")+14*($D156="Every 2 weeks"))))),IF((($D156="Monthly")+3*($D156="Quarterly")+12*($D156="Yearly"))&gt;0,IF(((YEAR((Paychecks!$B$3+1))-YEAR($C156))*12+MONTH((Paychecks!$B$3+1))-MONTH($C156))&lt;0,0,INT((((YEAR((Paychecks!$B$3+1))-YEAR($C156))*12+MONTH((Paychecks!$B$3+1))-MONTH($C156))-1)/(($D156="Monthly")+3*($D156="Quarterly")+12*($D156="Yearly")))+1+(MOD(((YEAR((Paychecks!$B$3+1))-YEAR($C156))*12+MONTH((Paychecks!$B$3+1))-MONTH($C156)),(($D156="Monthly")+3*($D156="Quarterly")+12*($D156="Yearly")))=0)*(EDATE($C156,((YEAR((Paychecks!$B$3+1))-YEAR($C156))*12+MONTH((Paychecks!$B$3+1))-MONTH($C156)))&lt;(Paychecks!$B$3+1)))-IF(((YEAR(Paychecks!$A$3)-YEAR($C156))*12+MONTH(Paychecks!$A$3)-MONTH($C156))&lt;0,0,INT((((YEAR(Paychecks!$A$3)-YEAR($C156))*12+MONTH(Paychecks!$A$3)-MONTH($C156))-1)/(($D156="Monthly")+3*($D156="Quarterly")+12*($D156="Yearly")))+1+(MOD(((YEAR(Paychecks!$A$3)-YEAR($C156))*12+MONTH(Paychecks!$A$3)-MONTH($C156)),(($D156="Monthly")+3*($D156="Quarterly")+12*($D156="Yearly")))=0)*(EDATE($C156,((YEAR(Paychecks!$A$3)-YEAR($C156))*12+MONTH(Paychecks!$A$3)-MONTH($C156)))&lt;Paychecks!$A$3)),($C156&gt;=Paychecks!$A$3)*($C156&lt;=Paychecks!$B$3))))</f>
      </c>
      <c r="M156" s="14">
        <f>IF(OR($A156="",$C156=""),0,IF((7*($D156="Weekly")+14*($D156="Every 2 weeks"))&gt;0,MAX(0,-INT(($C156-(Paychecks!$B$4+1))/(7*($D156="Weekly")+14*($D156="Every 2 weeks")))-MAX(0,-INT(($C156-Paychecks!$A$4)/(7*($D156="Weekly")+14*($D156="Every 2 weeks"))))),IF((($D156="Monthly")+3*($D156="Quarterly")+12*($D156="Yearly"))&gt;0,IF(((YEAR((Paychecks!$B$4+1))-YEAR($C156))*12+MONTH((Paychecks!$B$4+1))-MONTH($C156))&lt;0,0,INT((((YEAR((Paychecks!$B$4+1))-YEAR($C156))*12+MONTH((Paychecks!$B$4+1))-MONTH($C156))-1)/(($D156="Monthly")+3*($D156="Quarterly")+12*($D156="Yearly")))+1+(MOD(((YEAR((Paychecks!$B$4+1))-YEAR($C156))*12+MONTH((Paychecks!$B$4+1))-MONTH($C156)),(($D156="Monthly")+3*($D156="Quarterly")+12*($D156="Yearly")))=0)*(EDATE($C156,((YEAR((Paychecks!$B$4+1))-YEAR($C156))*12+MONTH((Paychecks!$B$4+1))-MONTH($C156)))&lt;(Paychecks!$B$4+1)))-IF(((YEAR(Paychecks!$A$4)-YEAR($C156))*12+MONTH(Paychecks!$A$4)-MONTH($C156))&lt;0,0,INT((((YEAR(Paychecks!$A$4)-YEAR($C156))*12+MONTH(Paychecks!$A$4)-MONTH($C156))-1)/(($D156="Monthly")+3*($D156="Quarterly")+12*($D156="Yearly")))+1+(MOD(((YEAR(Paychecks!$A$4)-YEAR($C156))*12+MONTH(Paychecks!$A$4)-MONTH($C156)),(($D156="Monthly")+3*($D156="Quarterly")+12*($D156="Yearly")))=0)*(EDATE($C156,((YEAR(Paychecks!$A$4)-YEAR($C156))*12+MONTH(Paychecks!$A$4)-MONTH($C156)))&lt;Paychecks!$A$4)),($C156&gt;=Paychecks!$A$4)*($C156&lt;=Paychecks!$B$4))))</f>
      </c>
      <c r="N156" s="14">
        <f>IF(OR($A156="",$C156=""),0,IF((7*($D156="Weekly")+14*($D156="Every 2 weeks"))&gt;0,MAX(0,-INT(($C156-(Paychecks!$B$5+1))/(7*($D156="Weekly")+14*($D156="Every 2 weeks")))-MAX(0,-INT(($C156-Paychecks!$A$5)/(7*($D156="Weekly")+14*($D156="Every 2 weeks"))))),IF((($D156="Monthly")+3*($D156="Quarterly")+12*($D156="Yearly"))&gt;0,IF(((YEAR((Paychecks!$B$5+1))-YEAR($C156))*12+MONTH((Paychecks!$B$5+1))-MONTH($C156))&lt;0,0,INT((((YEAR((Paychecks!$B$5+1))-YEAR($C156))*12+MONTH((Paychecks!$B$5+1))-MONTH($C156))-1)/(($D156="Monthly")+3*($D156="Quarterly")+12*($D156="Yearly")))+1+(MOD(((YEAR((Paychecks!$B$5+1))-YEAR($C156))*12+MONTH((Paychecks!$B$5+1))-MONTH($C156)),(($D156="Monthly")+3*($D156="Quarterly")+12*($D156="Yearly")))=0)*(EDATE($C156,((YEAR((Paychecks!$B$5+1))-YEAR($C156))*12+MONTH((Paychecks!$B$5+1))-MONTH($C156)))&lt;(Paychecks!$B$5+1)))-IF(((YEAR(Paychecks!$A$5)-YEAR($C156))*12+MONTH(Paychecks!$A$5)-MONTH($C156))&lt;0,0,INT((((YEAR(Paychecks!$A$5)-YEAR($C156))*12+MONTH(Paychecks!$A$5)-MONTH($C156))-1)/(($D156="Monthly")+3*($D156="Quarterly")+12*($D156="Yearly")))+1+(MOD(((YEAR(Paychecks!$A$5)-YEAR($C156))*12+MONTH(Paychecks!$A$5)-MONTH($C156)),(($D156="Monthly")+3*($D156="Quarterly")+12*($D156="Yearly")))=0)*(EDATE($C156,((YEAR(Paychecks!$A$5)-YEAR($C156))*12+MONTH(Paychecks!$A$5)-MONTH($C156)))&lt;Paychecks!$A$5)),($C156&gt;=Paychecks!$A$5)*($C156&lt;=Paychecks!$B$5))))</f>
      </c>
      <c r="O156" s="14">
        <f>IF(OR($A156="",$C156=""),0,IF((7*($D156="Weekly")+14*($D156="Every 2 weeks"))&gt;0,MAX(0,-INT(($C156-(Paychecks!$B$6+1))/(7*($D156="Weekly")+14*($D156="Every 2 weeks")))-MAX(0,-INT(($C156-Paychecks!$A$6)/(7*($D156="Weekly")+14*($D156="Every 2 weeks"))))),IF((($D156="Monthly")+3*($D156="Quarterly")+12*($D156="Yearly"))&gt;0,IF(((YEAR((Paychecks!$B$6+1))-YEAR($C156))*12+MONTH((Paychecks!$B$6+1))-MONTH($C156))&lt;0,0,INT((((YEAR((Paychecks!$B$6+1))-YEAR($C156))*12+MONTH((Paychecks!$B$6+1))-MONTH($C156))-1)/(($D156="Monthly")+3*($D156="Quarterly")+12*($D156="Yearly")))+1+(MOD(((YEAR((Paychecks!$B$6+1))-YEAR($C156))*12+MONTH((Paychecks!$B$6+1))-MONTH($C156)),(($D156="Monthly")+3*($D156="Quarterly")+12*($D156="Yearly")))=0)*(EDATE($C156,((YEAR((Paychecks!$B$6+1))-YEAR($C156))*12+MONTH((Paychecks!$B$6+1))-MONTH($C156)))&lt;(Paychecks!$B$6+1)))-IF(((YEAR(Paychecks!$A$6)-YEAR($C156))*12+MONTH(Paychecks!$A$6)-MONTH($C156))&lt;0,0,INT((((YEAR(Paychecks!$A$6)-YEAR($C156))*12+MONTH(Paychecks!$A$6)-MONTH($C156))-1)/(($D156="Monthly")+3*($D156="Quarterly")+12*($D156="Yearly")))+1+(MOD(((YEAR(Paychecks!$A$6)-YEAR($C156))*12+MONTH(Paychecks!$A$6)-MONTH($C156)),(($D156="Monthly")+3*($D156="Quarterly")+12*($D156="Yearly")))=0)*(EDATE($C156,((YEAR(Paychecks!$A$6)-YEAR($C156))*12+MONTH(Paychecks!$A$6)-MONTH($C156)))&lt;Paychecks!$A$6)),($C156&gt;=Paychecks!$A$6)*($C156&lt;=Paychecks!$B$6))))</f>
      </c>
      <c r="P156" s="14">
        <f>IF(OR($A156="",$C156=""),0,IF((7*($D156="Weekly")+14*($D156="Every 2 weeks"))&gt;0,MAX(0,-INT(($C156-(Paychecks!$B$7+1))/(7*($D156="Weekly")+14*($D156="Every 2 weeks")))-MAX(0,-INT(($C156-Paychecks!$A$7)/(7*($D156="Weekly")+14*($D156="Every 2 weeks"))))),IF((($D156="Monthly")+3*($D156="Quarterly")+12*($D156="Yearly"))&gt;0,IF(((YEAR((Paychecks!$B$7+1))-YEAR($C156))*12+MONTH((Paychecks!$B$7+1))-MONTH($C156))&lt;0,0,INT((((YEAR((Paychecks!$B$7+1))-YEAR($C156))*12+MONTH((Paychecks!$B$7+1))-MONTH($C156))-1)/(($D156="Monthly")+3*($D156="Quarterly")+12*($D156="Yearly")))+1+(MOD(((YEAR((Paychecks!$B$7+1))-YEAR($C156))*12+MONTH((Paychecks!$B$7+1))-MONTH($C156)),(($D156="Monthly")+3*($D156="Quarterly")+12*($D156="Yearly")))=0)*(EDATE($C156,((YEAR((Paychecks!$B$7+1))-YEAR($C156))*12+MONTH((Paychecks!$B$7+1))-MONTH($C156)))&lt;(Paychecks!$B$7+1)))-IF(((YEAR(Paychecks!$A$7)-YEAR($C156))*12+MONTH(Paychecks!$A$7)-MONTH($C156))&lt;0,0,INT((((YEAR(Paychecks!$A$7)-YEAR($C156))*12+MONTH(Paychecks!$A$7)-MONTH($C156))-1)/(($D156="Monthly")+3*($D156="Quarterly")+12*($D156="Yearly")))+1+(MOD(((YEAR(Paychecks!$A$7)-YEAR($C156))*12+MONTH(Paychecks!$A$7)-MONTH($C156)),(($D156="Monthly")+3*($D156="Quarterly")+12*($D156="Yearly")))=0)*(EDATE($C156,((YEAR(Paychecks!$A$7)-YEAR($C156))*12+MONTH(Paychecks!$A$7)-MONTH($C156)))&lt;Paychecks!$A$7)),($C156&gt;=Paychecks!$A$7)*($C156&lt;=Paychecks!$B$7))))</f>
      </c>
      <c r="Q156" s="14">
        <f>IF(OR($A156="",$C156=""),0,IF((7*($D156="Weekly")+14*($D156="Every 2 weeks"))&gt;0,MAX(0,-INT(($C156-(Paychecks!$B$8+1))/(7*($D156="Weekly")+14*($D156="Every 2 weeks")))-MAX(0,-INT(($C156-Paychecks!$A$8)/(7*($D156="Weekly")+14*($D156="Every 2 weeks"))))),IF((($D156="Monthly")+3*($D156="Quarterly")+12*($D156="Yearly"))&gt;0,IF(((YEAR((Paychecks!$B$8+1))-YEAR($C156))*12+MONTH((Paychecks!$B$8+1))-MONTH($C156))&lt;0,0,INT((((YEAR((Paychecks!$B$8+1))-YEAR($C156))*12+MONTH((Paychecks!$B$8+1))-MONTH($C156))-1)/(($D156="Monthly")+3*($D156="Quarterly")+12*($D156="Yearly")))+1+(MOD(((YEAR((Paychecks!$B$8+1))-YEAR($C156))*12+MONTH((Paychecks!$B$8+1))-MONTH($C156)),(($D156="Monthly")+3*($D156="Quarterly")+12*($D156="Yearly")))=0)*(EDATE($C156,((YEAR((Paychecks!$B$8+1))-YEAR($C156))*12+MONTH((Paychecks!$B$8+1))-MONTH($C156)))&lt;(Paychecks!$B$8+1)))-IF(((YEAR(Paychecks!$A$8)-YEAR($C156))*12+MONTH(Paychecks!$A$8)-MONTH($C156))&lt;0,0,INT((((YEAR(Paychecks!$A$8)-YEAR($C156))*12+MONTH(Paychecks!$A$8)-MONTH($C156))-1)/(($D156="Monthly")+3*($D156="Quarterly")+12*($D156="Yearly")))+1+(MOD(((YEAR(Paychecks!$A$8)-YEAR($C156))*12+MONTH(Paychecks!$A$8)-MONTH($C156)),(($D156="Monthly")+3*($D156="Quarterly")+12*($D156="Yearly")))=0)*(EDATE($C156,((YEAR(Paychecks!$A$8)-YEAR($C156))*12+MONTH(Paychecks!$A$8)-MONTH($C156)))&lt;Paychecks!$A$8)),($C156&gt;=Paychecks!$A$8)*($C156&lt;=Paychecks!$B$8))))</f>
      </c>
      <c r="R156" s="14">
        <f>IF(OR($A156="",$C156=""),0,IF((7*($D156="Weekly")+14*($D156="Every 2 weeks"))&gt;0,MAX(0,-INT(($C156-(Paychecks!$B$9+1))/(7*($D156="Weekly")+14*($D156="Every 2 weeks")))-MAX(0,-INT(($C156-Paychecks!$A$9)/(7*($D156="Weekly")+14*($D156="Every 2 weeks"))))),IF((($D156="Monthly")+3*($D156="Quarterly")+12*($D156="Yearly"))&gt;0,IF(((YEAR((Paychecks!$B$9+1))-YEAR($C156))*12+MONTH((Paychecks!$B$9+1))-MONTH($C156))&lt;0,0,INT((((YEAR((Paychecks!$B$9+1))-YEAR($C156))*12+MONTH((Paychecks!$B$9+1))-MONTH($C156))-1)/(($D156="Monthly")+3*($D156="Quarterly")+12*($D156="Yearly")))+1+(MOD(((YEAR((Paychecks!$B$9+1))-YEAR($C156))*12+MONTH((Paychecks!$B$9+1))-MONTH($C156)),(($D156="Monthly")+3*($D156="Quarterly")+12*($D156="Yearly")))=0)*(EDATE($C156,((YEAR((Paychecks!$B$9+1))-YEAR($C156))*12+MONTH((Paychecks!$B$9+1))-MONTH($C156)))&lt;(Paychecks!$B$9+1)))-IF(((YEAR(Paychecks!$A$9)-YEAR($C156))*12+MONTH(Paychecks!$A$9)-MONTH($C156))&lt;0,0,INT((((YEAR(Paychecks!$A$9)-YEAR($C156))*12+MONTH(Paychecks!$A$9)-MONTH($C156))-1)/(($D156="Monthly")+3*($D156="Quarterly")+12*($D156="Yearly")))+1+(MOD(((YEAR(Paychecks!$A$9)-YEAR($C156))*12+MONTH(Paychecks!$A$9)-MONTH($C156)),(($D156="Monthly")+3*($D156="Quarterly")+12*($D156="Yearly")))=0)*(EDATE($C156,((YEAR(Paychecks!$A$9)-YEAR($C156))*12+MONTH(Paychecks!$A$9)-MONTH($C156)))&lt;Paychecks!$A$9)),($C156&gt;=Paychecks!$A$9)*($C156&lt;=Paychecks!$B$9))))</f>
      </c>
    </row>
    <row r="157" spans="1:18" x14ac:dyDescent="0.25">
      <c r="A157" s="2"/>
      <c r="B157" s="11"/>
      <c r="C157" s="9"/>
      <c r="D157" s="2"/>
      <c r="E157" s="2"/>
      <c r="F157" s="2"/>
      <c r="G157" s="2">
        <f>IF(A157="","",IF(F157="Yes","Paid",IF(C157&lt;TODAY(),"Overdue",IF(C157-TODAY()&lt;=HeadsUp,"Due soon",IF(E157="Yes","Autopay","Upcoming")))))</f>
      </c>
      <c r="H157" s="2">
        <f>IF(OR(A157="",F157="Yes"),"",C157-TODAY())</f>
      </c>
      <c r="I157" s="9">
        <f>IF(OR(A157="",C157=""),"",IF(OR(C157&lt;Paychecks!$A$2,C157&gt;Paychecks!$B$9),"",INDEX(Paychecks!$A$2:$A$9,MATCH(C157,Paychecks!$A$2:$A$9,1))))</f>
      </c>
      <c r="J157" s="2"/>
      <c r="K157" s="14">
        <f>IF(OR($A157="",$C157=""),0,IF((7*($D157="Weekly")+14*($D157="Every 2 weeks"))&gt;0,MAX(0,-INT(($C157-(Paychecks!$B$2+1))/(7*($D157="Weekly")+14*($D157="Every 2 weeks")))-MAX(0,-INT(($C157-Paychecks!$A$2)/(7*($D157="Weekly")+14*($D157="Every 2 weeks"))))),IF((($D157="Monthly")+3*($D157="Quarterly")+12*($D157="Yearly"))&gt;0,IF(((YEAR((Paychecks!$B$2+1))-YEAR($C157))*12+MONTH((Paychecks!$B$2+1))-MONTH($C157))&lt;0,0,INT((((YEAR((Paychecks!$B$2+1))-YEAR($C157))*12+MONTH((Paychecks!$B$2+1))-MONTH($C157))-1)/(($D157="Monthly")+3*($D157="Quarterly")+12*($D157="Yearly")))+1+(MOD(((YEAR((Paychecks!$B$2+1))-YEAR($C157))*12+MONTH((Paychecks!$B$2+1))-MONTH($C157)),(($D157="Monthly")+3*($D157="Quarterly")+12*($D157="Yearly")))=0)*(EDATE($C157,((YEAR((Paychecks!$B$2+1))-YEAR($C157))*12+MONTH((Paychecks!$B$2+1))-MONTH($C157)))&lt;(Paychecks!$B$2+1)))-IF(((YEAR(Paychecks!$A$2)-YEAR($C157))*12+MONTH(Paychecks!$A$2)-MONTH($C157))&lt;0,0,INT((((YEAR(Paychecks!$A$2)-YEAR($C157))*12+MONTH(Paychecks!$A$2)-MONTH($C157))-1)/(($D157="Monthly")+3*($D157="Quarterly")+12*($D157="Yearly")))+1+(MOD(((YEAR(Paychecks!$A$2)-YEAR($C157))*12+MONTH(Paychecks!$A$2)-MONTH($C157)),(($D157="Monthly")+3*($D157="Quarterly")+12*($D157="Yearly")))=0)*(EDATE($C157,((YEAR(Paychecks!$A$2)-YEAR($C157))*12+MONTH(Paychecks!$A$2)-MONTH($C157)))&lt;Paychecks!$A$2)),($C157&gt;=Paychecks!$A$2)*($C157&lt;=Paychecks!$B$2))))</f>
      </c>
      <c r="L157" s="14">
        <f>IF(OR($A157="",$C157=""),0,IF((7*($D157="Weekly")+14*($D157="Every 2 weeks"))&gt;0,MAX(0,-INT(($C157-(Paychecks!$B$3+1))/(7*($D157="Weekly")+14*($D157="Every 2 weeks")))-MAX(0,-INT(($C157-Paychecks!$A$3)/(7*($D157="Weekly")+14*($D157="Every 2 weeks"))))),IF((($D157="Monthly")+3*($D157="Quarterly")+12*($D157="Yearly"))&gt;0,IF(((YEAR((Paychecks!$B$3+1))-YEAR($C157))*12+MONTH((Paychecks!$B$3+1))-MONTH($C157))&lt;0,0,INT((((YEAR((Paychecks!$B$3+1))-YEAR($C157))*12+MONTH((Paychecks!$B$3+1))-MONTH($C157))-1)/(($D157="Monthly")+3*($D157="Quarterly")+12*($D157="Yearly")))+1+(MOD(((YEAR((Paychecks!$B$3+1))-YEAR($C157))*12+MONTH((Paychecks!$B$3+1))-MONTH($C157)),(($D157="Monthly")+3*($D157="Quarterly")+12*($D157="Yearly")))=0)*(EDATE($C157,((YEAR((Paychecks!$B$3+1))-YEAR($C157))*12+MONTH((Paychecks!$B$3+1))-MONTH($C157)))&lt;(Paychecks!$B$3+1)))-IF(((YEAR(Paychecks!$A$3)-YEAR($C157))*12+MONTH(Paychecks!$A$3)-MONTH($C157))&lt;0,0,INT((((YEAR(Paychecks!$A$3)-YEAR($C157))*12+MONTH(Paychecks!$A$3)-MONTH($C157))-1)/(($D157="Monthly")+3*($D157="Quarterly")+12*($D157="Yearly")))+1+(MOD(((YEAR(Paychecks!$A$3)-YEAR($C157))*12+MONTH(Paychecks!$A$3)-MONTH($C157)),(($D157="Monthly")+3*($D157="Quarterly")+12*($D157="Yearly")))=0)*(EDATE($C157,((YEAR(Paychecks!$A$3)-YEAR($C157))*12+MONTH(Paychecks!$A$3)-MONTH($C157)))&lt;Paychecks!$A$3)),($C157&gt;=Paychecks!$A$3)*($C157&lt;=Paychecks!$B$3))))</f>
      </c>
      <c r="M157" s="14">
        <f>IF(OR($A157="",$C157=""),0,IF((7*($D157="Weekly")+14*($D157="Every 2 weeks"))&gt;0,MAX(0,-INT(($C157-(Paychecks!$B$4+1))/(7*($D157="Weekly")+14*($D157="Every 2 weeks")))-MAX(0,-INT(($C157-Paychecks!$A$4)/(7*($D157="Weekly")+14*($D157="Every 2 weeks"))))),IF((($D157="Monthly")+3*($D157="Quarterly")+12*($D157="Yearly"))&gt;0,IF(((YEAR((Paychecks!$B$4+1))-YEAR($C157))*12+MONTH((Paychecks!$B$4+1))-MONTH($C157))&lt;0,0,INT((((YEAR((Paychecks!$B$4+1))-YEAR($C157))*12+MONTH((Paychecks!$B$4+1))-MONTH($C157))-1)/(($D157="Monthly")+3*($D157="Quarterly")+12*($D157="Yearly")))+1+(MOD(((YEAR((Paychecks!$B$4+1))-YEAR($C157))*12+MONTH((Paychecks!$B$4+1))-MONTH($C157)),(($D157="Monthly")+3*($D157="Quarterly")+12*($D157="Yearly")))=0)*(EDATE($C157,((YEAR((Paychecks!$B$4+1))-YEAR($C157))*12+MONTH((Paychecks!$B$4+1))-MONTH($C157)))&lt;(Paychecks!$B$4+1)))-IF(((YEAR(Paychecks!$A$4)-YEAR($C157))*12+MONTH(Paychecks!$A$4)-MONTH($C157))&lt;0,0,INT((((YEAR(Paychecks!$A$4)-YEAR($C157))*12+MONTH(Paychecks!$A$4)-MONTH($C157))-1)/(($D157="Monthly")+3*($D157="Quarterly")+12*($D157="Yearly")))+1+(MOD(((YEAR(Paychecks!$A$4)-YEAR($C157))*12+MONTH(Paychecks!$A$4)-MONTH($C157)),(($D157="Monthly")+3*($D157="Quarterly")+12*($D157="Yearly")))=0)*(EDATE($C157,((YEAR(Paychecks!$A$4)-YEAR($C157))*12+MONTH(Paychecks!$A$4)-MONTH($C157)))&lt;Paychecks!$A$4)),($C157&gt;=Paychecks!$A$4)*($C157&lt;=Paychecks!$B$4))))</f>
      </c>
      <c r="N157" s="14">
        <f>IF(OR($A157="",$C157=""),0,IF((7*($D157="Weekly")+14*($D157="Every 2 weeks"))&gt;0,MAX(0,-INT(($C157-(Paychecks!$B$5+1))/(7*($D157="Weekly")+14*($D157="Every 2 weeks")))-MAX(0,-INT(($C157-Paychecks!$A$5)/(7*($D157="Weekly")+14*($D157="Every 2 weeks"))))),IF((($D157="Monthly")+3*($D157="Quarterly")+12*($D157="Yearly"))&gt;0,IF(((YEAR((Paychecks!$B$5+1))-YEAR($C157))*12+MONTH((Paychecks!$B$5+1))-MONTH($C157))&lt;0,0,INT((((YEAR((Paychecks!$B$5+1))-YEAR($C157))*12+MONTH((Paychecks!$B$5+1))-MONTH($C157))-1)/(($D157="Monthly")+3*($D157="Quarterly")+12*($D157="Yearly")))+1+(MOD(((YEAR((Paychecks!$B$5+1))-YEAR($C157))*12+MONTH((Paychecks!$B$5+1))-MONTH($C157)),(($D157="Monthly")+3*($D157="Quarterly")+12*($D157="Yearly")))=0)*(EDATE($C157,((YEAR((Paychecks!$B$5+1))-YEAR($C157))*12+MONTH((Paychecks!$B$5+1))-MONTH($C157)))&lt;(Paychecks!$B$5+1)))-IF(((YEAR(Paychecks!$A$5)-YEAR($C157))*12+MONTH(Paychecks!$A$5)-MONTH($C157))&lt;0,0,INT((((YEAR(Paychecks!$A$5)-YEAR($C157))*12+MONTH(Paychecks!$A$5)-MONTH($C157))-1)/(($D157="Monthly")+3*($D157="Quarterly")+12*($D157="Yearly")))+1+(MOD(((YEAR(Paychecks!$A$5)-YEAR($C157))*12+MONTH(Paychecks!$A$5)-MONTH($C157)),(($D157="Monthly")+3*($D157="Quarterly")+12*($D157="Yearly")))=0)*(EDATE($C157,((YEAR(Paychecks!$A$5)-YEAR($C157))*12+MONTH(Paychecks!$A$5)-MONTH($C157)))&lt;Paychecks!$A$5)),($C157&gt;=Paychecks!$A$5)*($C157&lt;=Paychecks!$B$5))))</f>
      </c>
      <c r="O157" s="14">
        <f>IF(OR($A157="",$C157=""),0,IF((7*($D157="Weekly")+14*($D157="Every 2 weeks"))&gt;0,MAX(0,-INT(($C157-(Paychecks!$B$6+1))/(7*($D157="Weekly")+14*($D157="Every 2 weeks")))-MAX(0,-INT(($C157-Paychecks!$A$6)/(7*($D157="Weekly")+14*($D157="Every 2 weeks"))))),IF((($D157="Monthly")+3*($D157="Quarterly")+12*($D157="Yearly"))&gt;0,IF(((YEAR((Paychecks!$B$6+1))-YEAR($C157))*12+MONTH((Paychecks!$B$6+1))-MONTH($C157))&lt;0,0,INT((((YEAR((Paychecks!$B$6+1))-YEAR($C157))*12+MONTH((Paychecks!$B$6+1))-MONTH($C157))-1)/(($D157="Monthly")+3*($D157="Quarterly")+12*($D157="Yearly")))+1+(MOD(((YEAR((Paychecks!$B$6+1))-YEAR($C157))*12+MONTH((Paychecks!$B$6+1))-MONTH($C157)),(($D157="Monthly")+3*($D157="Quarterly")+12*($D157="Yearly")))=0)*(EDATE($C157,((YEAR((Paychecks!$B$6+1))-YEAR($C157))*12+MONTH((Paychecks!$B$6+1))-MONTH($C157)))&lt;(Paychecks!$B$6+1)))-IF(((YEAR(Paychecks!$A$6)-YEAR($C157))*12+MONTH(Paychecks!$A$6)-MONTH($C157))&lt;0,0,INT((((YEAR(Paychecks!$A$6)-YEAR($C157))*12+MONTH(Paychecks!$A$6)-MONTH($C157))-1)/(($D157="Monthly")+3*($D157="Quarterly")+12*($D157="Yearly")))+1+(MOD(((YEAR(Paychecks!$A$6)-YEAR($C157))*12+MONTH(Paychecks!$A$6)-MONTH($C157)),(($D157="Monthly")+3*($D157="Quarterly")+12*($D157="Yearly")))=0)*(EDATE($C157,((YEAR(Paychecks!$A$6)-YEAR($C157))*12+MONTH(Paychecks!$A$6)-MONTH($C157)))&lt;Paychecks!$A$6)),($C157&gt;=Paychecks!$A$6)*($C157&lt;=Paychecks!$B$6))))</f>
      </c>
      <c r="P157" s="14">
        <f>IF(OR($A157="",$C157=""),0,IF((7*($D157="Weekly")+14*($D157="Every 2 weeks"))&gt;0,MAX(0,-INT(($C157-(Paychecks!$B$7+1))/(7*($D157="Weekly")+14*($D157="Every 2 weeks")))-MAX(0,-INT(($C157-Paychecks!$A$7)/(7*($D157="Weekly")+14*($D157="Every 2 weeks"))))),IF((($D157="Monthly")+3*($D157="Quarterly")+12*($D157="Yearly"))&gt;0,IF(((YEAR((Paychecks!$B$7+1))-YEAR($C157))*12+MONTH((Paychecks!$B$7+1))-MONTH($C157))&lt;0,0,INT((((YEAR((Paychecks!$B$7+1))-YEAR($C157))*12+MONTH((Paychecks!$B$7+1))-MONTH($C157))-1)/(($D157="Monthly")+3*($D157="Quarterly")+12*($D157="Yearly")))+1+(MOD(((YEAR((Paychecks!$B$7+1))-YEAR($C157))*12+MONTH((Paychecks!$B$7+1))-MONTH($C157)),(($D157="Monthly")+3*($D157="Quarterly")+12*($D157="Yearly")))=0)*(EDATE($C157,((YEAR((Paychecks!$B$7+1))-YEAR($C157))*12+MONTH((Paychecks!$B$7+1))-MONTH($C157)))&lt;(Paychecks!$B$7+1)))-IF(((YEAR(Paychecks!$A$7)-YEAR($C157))*12+MONTH(Paychecks!$A$7)-MONTH($C157))&lt;0,0,INT((((YEAR(Paychecks!$A$7)-YEAR($C157))*12+MONTH(Paychecks!$A$7)-MONTH($C157))-1)/(($D157="Monthly")+3*($D157="Quarterly")+12*($D157="Yearly")))+1+(MOD(((YEAR(Paychecks!$A$7)-YEAR($C157))*12+MONTH(Paychecks!$A$7)-MONTH($C157)),(($D157="Monthly")+3*($D157="Quarterly")+12*($D157="Yearly")))=0)*(EDATE($C157,((YEAR(Paychecks!$A$7)-YEAR($C157))*12+MONTH(Paychecks!$A$7)-MONTH($C157)))&lt;Paychecks!$A$7)),($C157&gt;=Paychecks!$A$7)*($C157&lt;=Paychecks!$B$7))))</f>
      </c>
      <c r="Q157" s="14">
        <f>IF(OR($A157="",$C157=""),0,IF((7*($D157="Weekly")+14*($D157="Every 2 weeks"))&gt;0,MAX(0,-INT(($C157-(Paychecks!$B$8+1))/(7*($D157="Weekly")+14*($D157="Every 2 weeks")))-MAX(0,-INT(($C157-Paychecks!$A$8)/(7*($D157="Weekly")+14*($D157="Every 2 weeks"))))),IF((($D157="Monthly")+3*($D157="Quarterly")+12*($D157="Yearly"))&gt;0,IF(((YEAR((Paychecks!$B$8+1))-YEAR($C157))*12+MONTH((Paychecks!$B$8+1))-MONTH($C157))&lt;0,0,INT((((YEAR((Paychecks!$B$8+1))-YEAR($C157))*12+MONTH((Paychecks!$B$8+1))-MONTH($C157))-1)/(($D157="Monthly")+3*($D157="Quarterly")+12*($D157="Yearly")))+1+(MOD(((YEAR((Paychecks!$B$8+1))-YEAR($C157))*12+MONTH((Paychecks!$B$8+1))-MONTH($C157)),(($D157="Monthly")+3*($D157="Quarterly")+12*($D157="Yearly")))=0)*(EDATE($C157,((YEAR((Paychecks!$B$8+1))-YEAR($C157))*12+MONTH((Paychecks!$B$8+1))-MONTH($C157)))&lt;(Paychecks!$B$8+1)))-IF(((YEAR(Paychecks!$A$8)-YEAR($C157))*12+MONTH(Paychecks!$A$8)-MONTH($C157))&lt;0,0,INT((((YEAR(Paychecks!$A$8)-YEAR($C157))*12+MONTH(Paychecks!$A$8)-MONTH($C157))-1)/(($D157="Monthly")+3*($D157="Quarterly")+12*($D157="Yearly")))+1+(MOD(((YEAR(Paychecks!$A$8)-YEAR($C157))*12+MONTH(Paychecks!$A$8)-MONTH($C157)),(($D157="Monthly")+3*($D157="Quarterly")+12*($D157="Yearly")))=0)*(EDATE($C157,((YEAR(Paychecks!$A$8)-YEAR($C157))*12+MONTH(Paychecks!$A$8)-MONTH($C157)))&lt;Paychecks!$A$8)),($C157&gt;=Paychecks!$A$8)*($C157&lt;=Paychecks!$B$8))))</f>
      </c>
      <c r="R157" s="14">
        <f>IF(OR($A157="",$C157=""),0,IF((7*($D157="Weekly")+14*($D157="Every 2 weeks"))&gt;0,MAX(0,-INT(($C157-(Paychecks!$B$9+1))/(7*($D157="Weekly")+14*($D157="Every 2 weeks")))-MAX(0,-INT(($C157-Paychecks!$A$9)/(7*($D157="Weekly")+14*($D157="Every 2 weeks"))))),IF((($D157="Monthly")+3*($D157="Quarterly")+12*($D157="Yearly"))&gt;0,IF(((YEAR((Paychecks!$B$9+1))-YEAR($C157))*12+MONTH((Paychecks!$B$9+1))-MONTH($C157))&lt;0,0,INT((((YEAR((Paychecks!$B$9+1))-YEAR($C157))*12+MONTH((Paychecks!$B$9+1))-MONTH($C157))-1)/(($D157="Monthly")+3*($D157="Quarterly")+12*($D157="Yearly")))+1+(MOD(((YEAR((Paychecks!$B$9+1))-YEAR($C157))*12+MONTH((Paychecks!$B$9+1))-MONTH($C157)),(($D157="Monthly")+3*($D157="Quarterly")+12*($D157="Yearly")))=0)*(EDATE($C157,((YEAR((Paychecks!$B$9+1))-YEAR($C157))*12+MONTH((Paychecks!$B$9+1))-MONTH($C157)))&lt;(Paychecks!$B$9+1)))-IF(((YEAR(Paychecks!$A$9)-YEAR($C157))*12+MONTH(Paychecks!$A$9)-MONTH($C157))&lt;0,0,INT((((YEAR(Paychecks!$A$9)-YEAR($C157))*12+MONTH(Paychecks!$A$9)-MONTH($C157))-1)/(($D157="Monthly")+3*($D157="Quarterly")+12*($D157="Yearly")))+1+(MOD(((YEAR(Paychecks!$A$9)-YEAR($C157))*12+MONTH(Paychecks!$A$9)-MONTH($C157)),(($D157="Monthly")+3*($D157="Quarterly")+12*($D157="Yearly")))=0)*(EDATE($C157,((YEAR(Paychecks!$A$9)-YEAR($C157))*12+MONTH(Paychecks!$A$9)-MONTH($C157)))&lt;Paychecks!$A$9)),($C157&gt;=Paychecks!$A$9)*($C157&lt;=Paychecks!$B$9))))</f>
      </c>
    </row>
    <row r="158" spans="1:18" x14ac:dyDescent="0.25">
      <c r="A158" s="2"/>
      <c r="B158" s="11"/>
      <c r="C158" s="9"/>
      <c r="D158" s="2"/>
      <c r="E158" s="2"/>
      <c r="F158" s="2"/>
      <c r="G158" s="2">
        <f>IF(A158="","",IF(F158="Yes","Paid",IF(C158&lt;TODAY(),"Overdue",IF(C158-TODAY()&lt;=HeadsUp,"Due soon",IF(E158="Yes","Autopay","Upcoming")))))</f>
      </c>
      <c r="H158" s="2">
        <f>IF(OR(A158="",F158="Yes"),"",C158-TODAY())</f>
      </c>
      <c r="I158" s="9">
        <f>IF(OR(A158="",C158=""),"",IF(OR(C158&lt;Paychecks!$A$2,C158&gt;Paychecks!$B$9),"",INDEX(Paychecks!$A$2:$A$9,MATCH(C158,Paychecks!$A$2:$A$9,1))))</f>
      </c>
      <c r="J158" s="2"/>
      <c r="K158" s="14">
        <f>IF(OR($A158="",$C158=""),0,IF((7*($D158="Weekly")+14*($D158="Every 2 weeks"))&gt;0,MAX(0,-INT(($C158-(Paychecks!$B$2+1))/(7*($D158="Weekly")+14*($D158="Every 2 weeks")))-MAX(0,-INT(($C158-Paychecks!$A$2)/(7*($D158="Weekly")+14*($D158="Every 2 weeks"))))),IF((($D158="Monthly")+3*($D158="Quarterly")+12*($D158="Yearly"))&gt;0,IF(((YEAR((Paychecks!$B$2+1))-YEAR($C158))*12+MONTH((Paychecks!$B$2+1))-MONTH($C158))&lt;0,0,INT((((YEAR((Paychecks!$B$2+1))-YEAR($C158))*12+MONTH((Paychecks!$B$2+1))-MONTH($C158))-1)/(($D158="Monthly")+3*($D158="Quarterly")+12*($D158="Yearly")))+1+(MOD(((YEAR((Paychecks!$B$2+1))-YEAR($C158))*12+MONTH((Paychecks!$B$2+1))-MONTH($C158)),(($D158="Monthly")+3*($D158="Quarterly")+12*($D158="Yearly")))=0)*(EDATE($C158,((YEAR((Paychecks!$B$2+1))-YEAR($C158))*12+MONTH((Paychecks!$B$2+1))-MONTH($C158)))&lt;(Paychecks!$B$2+1)))-IF(((YEAR(Paychecks!$A$2)-YEAR($C158))*12+MONTH(Paychecks!$A$2)-MONTH($C158))&lt;0,0,INT((((YEAR(Paychecks!$A$2)-YEAR($C158))*12+MONTH(Paychecks!$A$2)-MONTH($C158))-1)/(($D158="Monthly")+3*($D158="Quarterly")+12*($D158="Yearly")))+1+(MOD(((YEAR(Paychecks!$A$2)-YEAR($C158))*12+MONTH(Paychecks!$A$2)-MONTH($C158)),(($D158="Monthly")+3*($D158="Quarterly")+12*($D158="Yearly")))=0)*(EDATE($C158,((YEAR(Paychecks!$A$2)-YEAR($C158))*12+MONTH(Paychecks!$A$2)-MONTH($C158)))&lt;Paychecks!$A$2)),($C158&gt;=Paychecks!$A$2)*($C158&lt;=Paychecks!$B$2))))</f>
      </c>
      <c r="L158" s="14">
        <f>IF(OR($A158="",$C158=""),0,IF((7*($D158="Weekly")+14*($D158="Every 2 weeks"))&gt;0,MAX(0,-INT(($C158-(Paychecks!$B$3+1))/(7*($D158="Weekly")+14*($D158="Every 2 weeks")))-MAX(0,-INT(($C158-Paychecks!$A$3)/(7*($D158="Weekly")+14*($D158="Every 2 weeks"))))),IF((($D158="Monthly")+3*($D158="Quarterly")+12*($D158="Yearly"))&gt;0,IF(((YEAR((Paychecks!$B$3+1))-YEAR($C158))*12+MONTH((Paychecks!$B$3+1))-MONTH($C158))&lt;0,0,INT((((YEAR((Paychecks!$B$3+1))-YEAR($C158))*12+MONTH((Paychecks!$B$3+1))-MONTH($C158))-1)/(($D158="Monthly")+3*($D158="Quarterly")+12*($D158="Yearly")))+1+(MOD(((YEAR((Paychecks!$B$3+1))-YEAR($C158))*12+MONTH((Paychecks!$B$3+1))-MONTH($C158)),(($D158="Monthly")+3*($D158="Quarterly")+12*($D158="Yearly")))=0)*(EDATE($C158,((YEAR((Paychecks!$B$3+1))-YEAR($C158))*12+MONTH((Paychecks!$B$3+1))-MONTH($C158)))&lt;(Paychecks!$B$3+1)))-IF(((YEAR(Paychecks!$A$3)-YEAR($C158))*12+MONTH(Paychecks!$A$3)-MONTH($C158))&lt;0,0,INT((((YEAR(Paychecks!$A$3)-YEAR($C158))*12+MONTH(Paychecks!$A$3)-MONTH($C158))-1)/(($D158="Monthly")+3*($D158="Quarterly")+12*($D158="Yearly")))+1+(MOD(((YEAR(Paychecks!$A$3)-YEAR($C158))*12+MONTH(Paychecks!$A$3)-MONTH($C158)),(($D158="Monthly")+3*($D158="Quarterly")+12*($D158="Yearly")))=0)*(EDATE($C158,((YEAR(Paychecks!$A$3)-YEAR($C158))*12+MONTH(Paychecks!$A$3)-MONTH($C158)))&lt;Paychecks!$A$3)),($C158&gt;=Paychecks!$A$3)*($C158&lt;=Paychecks!$B$3))))</f>
      </c>
      <c r="M158" s="14">
        <f>IF(OR($A158="",$C158=""),0,IF((7*($D158="Weekly")+14*($D158="Every 2 weeks"))&gt;0,MAX(0,-INT(($C158-(Paychecks!$B$4+1))/(7*($D158="Weekly")+14*($D158="Every 2 weeks")))-MAX(0,-INT(($C158-Paychecks!$A$4)/(7*($D158="Weekly")+14*($D158="Every 2 weeks"))))),IF((($D158="Monthly")+3*($D158="Quarterly")+12*($D158="Yearly"))&gt;0,IF(((YEAR((Paychecks!$B$4+1))-YEAR($C158))*12+MONTH((Paychecks!$B$4+1))-MONTH($C158))&lt;0,0,INT((((YEAR((Paychecks!$B$4+1))-YEAR($C158))*12+MONTH((Paychecks!$B$4+1))-MONTH($C158))-1)/(($D158="Monthly")+3*($D158="Quarterly")+12*($D158="Yearly")))+1+(MOD(((YEAR((Paychecks!$B$4+1))-YEAR($C158))*12+MONTH((Paychecks!$B$4+1))-MONTH($C158)),(($D158="Monthly")+3*($D158="Quarterly")+12*($D158="Yearly")))=0)*(EDATE($C158,((YEAR((Paychecks!$B$4+1))-YEAR($C158))*12+MONTH((Paychecks!$B$4+1))-MONTH($C158)))&lt;(Paychecks!$B$4+1)))-IF(((YEAR(Paychecks!$A$4)-YEAR($C158))*12+MONTH(Paychecks!$A$4)-MONTH($C158))&lt;0,0,INT((((YEAR(Paychecks!$A$4)-YEAR($C158))*12+MONTH(Paychecks!$A$4)-MONTH($C158))-1)/(($D158="Monthly")+3*($D158="Quarterly")+12*($D158="Yearly")))+1+(MOD(((YEAR(Paychecks!$A$4)-YEAR($C158))*12+MONTH(Paychecks!$A$4)-MONTH($C158)),(($D158="Monthly")+3*($D158="Quarterly")+12*($D158="Yearly")))=0)*(EDATE($C158,((YEAR(Paychecks!$A$4)-YEAR($C158))*12+MONTH(Paychecks!$A$4)-MONTH($C158)))&lt;Paychecks!$A$4)),($C158&gt;=Paychecks!$A$4)*($C158&lt;=Paychecks!$B$4))))</f>
      </c>
      <c r="N158" s="14">
        <f>IF(OR($A158="",$C158=""),0,IF((7*($D158="Weekly")+14*($D158="Every 2 weeks"))&gt;0,MAX(0,-INT(($C158-(Paychecks!$B$5+1))/(7*($D158="Weekly")+14*($D158="Every 2 weeks")))-MAX(0,-INT(($C158-Paychecks!$A$5)/(7*($D158="Weekly")+14*($D158="Every 2 weeks"))))),IF((($D158="Monthly")+3*($D158="Quarterly")+12*($D158="Yearly"))&gt;0,IF(((YEAR((Paychecks!$B$5+1))-YEAR($C158))*12+MONTH((Paychecks!$B$5+1))-MONTH($C158))&lt;0,0,INT((((YEAR((Paychecks!$B$5+1))-YEAR($C158))*12+MONTH((Paychecks!$B$5+1))-MONTH($C158))-1)/(($D158="Monthly")+3*($D158="Quarterly")+12*($D158="Yearly")))+1+(MOD(((YEAR((Paychecks!$B$5+1))-YEAR($C158))*12+MONTH((Paychecks!$B$5+1))-MONTH($C158)),(($D158="Monthly")+3*($D158="Quarterly")+12*($D158="Yearly")))=0)*(EDATE($C158,((YEAR((Paychecks!$B$5+1))-YEAR($C158))*12+MONTH((Paychecks!$B$5+1))-MONTH($C158)))&lt;(Paychecks!$B$5+1)))-IF(((YEAR(Paychecks!$A$5)-YEAR($C158))*12+MONTH(Paychecks!$A$5)-MONTH($C158))&lt;0,0,INT((((YEAR(Paychecks!$A$5)-YEAR($C158))*12+MONTH(Paychecks!$A$5)-MONTH($C158))-1)/(($D158="Monthly")+3*($D158="Quarterly")+12*($D158="Yearly")))+1+(MOD(((YEAR(Paychecks!$A$5)-YEAR($C158))*12+MONTH(Paychecks!$A$5)-MONTH($C158)),(($D158="Monthly")+3*($D158="Quarterly")+12*($D158="Yearly")))=0)*(EDATE($C158,((YEAR(Paychecks!$A$5)-YEAR($C158))*12+MONTH(Paychecks!$A$5)-MONTH($C158)))&lt;Paychecks!$A$5)),($C158&gt;=Paychecks!$A$5)*($C158&lt;=Paychecks!$B$5))))</f>
      </c>
      <c r="O158" s="14">
        <f>IF(OR($A158="",$C158=""),0,IF((7*($D158="Weekly")+14*($D158="Every 2 weeks"))&gt;0,MAX(0,-INT(($C158-(Paychecks!$B$6+1))/(7*($D158="Weekly")+14*($D158="Every 2 weeks")))-MAX(0,-INT(($C158-Paychecks!$A$6)/(7*($D158="Weekly")+14*($D158="Every 2 weeks"))))),IF((($D158="Monthly")+3*($D158="Quarterly")+12*($D158="Yearly"))&gt;0,IF(((YEAR((Paychecks!$B$6+1))-YEAR($C158))*12+MONTH((Paychecks!$B$6+1))-MONTH($C158))&lt;0,0,INT((((YEAR((Paychecks!$B$6+1))-YEAR($C158))*12+MONTH((Paychecks!$B$6+1))-MONTH($C158))-1)/(($D158="Monthly")+3*($D158="Quarterly")+12*($D158="Yearly")))+1+(MOD(((YEAR((Paychecks!$B$6+1))-YEAR($C158))*12+MONTH((Paychecks!$B$6+1))-MONTH($C158)),(($D158="Monthly")+3*($D158="Quarterly")+12*($D158="Yearly")))=0)*(EDATE($C158,((YEAR((Paychecks!$B$6+1))-YEAR($C158))*12+MONTH((Paychecks!$B$6+1))-MONTH($C158)))&lt;(Paychecks!$B$6+1)))-IF(((YEAR(Paychecks!$A$6)-YEAR($C158))*12+MONTH(Paychecks!$A$6)-MONTH($C158))&lt;0,0,INT((((YEAR(Paychecks!$A$6)-YEAR($C158))*12+MONTH(Paychecks!$A$6)-MONTH($C158))-1)/(($D158="Monthly")+3*($D158="Quarterly")+12*($D158="Yearly")))+1+(MOD(((YEAR(Paychecks!$A$6)-YEAR($C158))*12+MONTH(Paychecks!$A$6)-MONTH($C158)),(($D158="Monthly")+3*($D158="Quarterly")+12*($D158="Yearly")))=0)*(EDATE($C158,((YEAR(Paychecks!$A$6)-YEAR($C158))*12+MONTH(Paychecks!$A$6)-MONTH($C158)))&lt;Paychecks!$A$6)),($C158&gt;=Paychecks!$A$6)*($C158&lt;=Paychecks!$B$6))))</f>
      </c>
      <c r="P158" s="14">
        <f>IF(OR($A158="",$C158=""),0,IF((7*($D158="Weekly")+14*($D158="Every 2 weeks"))&gt;0,MAX(0,-INT(($C158-(Paychecks!$B$7+1))/(7*($D158="Weekly")+14*($D158="Every 2 weeks")))-MAX(0,-INT(($C158-Paychecks!$A$7)/(7*($D158="Weekly")+14*($D158="Every 2 weeks"))))),IF((($D158="Monthly")+3*($D158="Quarterly")+12*($D158="Yearly"))&gt;0,IF(((YEAR((Paychecks!$B$7+1))-YEAR($C158))*12+MONTH((Paychecks!$B$7+1))-MONTH($C158))&lt;0,0,INT((((YEAR((Paychecks!$B$7+1))-YEAR($C158))*12+MONTH((Paychecks!$B$7+1))-MONTH($C158))-1)/(($D158="Monthly")+3*($D158="Quarterly")+12*($D158="Yearly")))+1+(MOD(((YEAR((Paychecks!$B$7+1))-YEAR($C158))*12+MONTH((Paychecks!$B$7+1))-MONTH($C158)),(($D158="Monthly")+3*($D158="Quarterly")+12*($D158="Yearly")))=0)*(EDATE($C158,((YEAR((Paychecks!$B$7+1))-YEAR($C158))*12+MONTH((Paychecks!$B$7+1))-MONTH($C158)))&lt;(Paychecks!$B$7+1)))-IF(((YEAR(Paychecks!$A$7)-YEAR($C158))*12+MONTH(Paychecks!$A$7)-MONTH($C158))&lt;0,0,INT((((YEAR(Paychecks!$A$7)-YEAR($C158))*12+MONTH(Paychecks!$A$7)-MONTH($C158))-1)/(($D158="Monthly")+3*($D158="Quarterly")+12*($D158="Yearly")))+1+(MOD(((YEAR(Paychecks!$A$7)-YEAR($C158))*12+MONTH(Paychecks!$A$7)-MONTH($C158)),(($D158="Monthly")+3*($D158="Quarterly")+12*($D158="Yearly")))=0)*(EDATE($C158,((YEAR(Paychecks!$A$7)-YEAR($C158))*12+MONTH(Paychecks!$A$7)-MONTH($C158)))&lt;Paychecks!$A$7)),($C158&gt;=Paychecks!$A$7)*($C158&lt;=Paychecks!$B$7))))</f>
      </c>
      <c r="Q158" s="14">
        <f>IF(OR($A158="",$C158=""),0,IF((7*($D158="Weekly")+14*($D158="Every 2 weeks"))&gt;0,MAX(0,-INT(($C158-(Paychecks!$B$8+1))/(7*($D158="Weekly")+14*($D158="Every 2 weeks")))-MAX(0,-INT(($C158-Paychecks!$A$8)/(7*($D158="Weekly")+14*($D158="Every 2 weeks"))))),IF((($D158="Monthly")+3*($D158="Quarterly")+12*($D158="Yearly"))&gt;0,IF(((YEAR((Paychecks!$B$8+1))-YEAR($C158))*12+MONTH((Paychecks!$B$8+1))-MONTH($C158))&lt;0,0,INT((((YEAR((Paychecks!$B$8+1))-YEAR($C158))*12+MONTH((Paychecks!$B$8+1))-MONTH($C158))-1)/(($D158="Monthly")+3*($D158="Quarterly")+12*($D158="Yearly")))+1+(MOD(((YEAR((Paychecks!$B$8+1))-YEAR($C158))*12+MONTH((Paychecks!$B$8+1))-MONTH($C158)),(($D158="Monthly")+3*($D158="Quarterly")+12*($D158="Yearly")))=0)*(EDATE($C158,((YEAR((Paychecks!$B$8+1))-YEAR($C158))*12+MONTH((Paychecks!$B$8+1))-MONTH($C158)))&lt;(Paychecks!$B$8+1)))-IF(((YEAR(Paychecks!$A$8)-YEAR($C158))*12+MONTH(Paychecks!$A$8)-MONTH($C158))&lt;0,0,INT((((YEAR(Paychecks!$A$8)-YEAR($C158))*12+MONTH(Paychecks!$A$8)-MONTH($C158))-1)/(($D158="Monthly")+3*($D158="Quarterly")+12*($D158="Yearly")))+1+(MOD(((YEAR(Paychecks!$A$8)-YEAR($C158))*12+MONTH(Paychecks!$A$8)-MONTH($C158)),(($D158="Monthly")+3*($D158="Quarterly")+12*($D158="Yearly")))=0)*(EDATE($C158,((YEAR(Paychecks!$A$8)-YEAR($C158))*12+MONTH(Paychecks!$A$8)-MONTH($C158)))&lt;Paychecks!$A$8)),($C158&gt;=Paychecks!$A$8)*($C158&lt;=Paychecks!$B$8))))</f>
      </c>
      <c r="R158" s="14">
        <f>IF(OR($A158="",$C158=""),0,IF((7*($D158="Weekly")+14*($D158="Every 2 weeks"))&gt;0,MAX(0,-INT(($C158-(Paychecks!$B$9+1))/(7*($D158="Weekly")+14*($D158="Every 2 weeks")))-MAX(0,-INT(($C158-Paychecks!$A$9)/(7*($D158="Weekly")+14*($D158="Every 2 weeks"))))),IF((($D158="Monthly")+3*($D158="Quarterly")+12*($D158="Yearly"))&gt;0,IF(((YEAR((Paychecks!$B$9+1))-YEAR($C158))*12+MONTH((Paychecks!$B$9+1))-MONTH($C158))&lt;0,0,INT((((YEAR((Paychecks!$B$9+1))-YEAR($C158))*12+MONTH((Paychecks!$B$9+1))-MONTH($C158))-1)/(($D158="Monthly")+3*($D158="Quarterly")+12*($D158="Yearly")))+1+(MOD(((YEAR((Paychecks!$B$9+1))-YEAR($C158))*12+MONTH((Paychecks!$B$9+1))-MONTH($C158)),(($D158="Monthly")+3*($D158="Quarterly")+12*($D158="Yearly")))=0)*(EDATE($C158,((YEAR((Paychecks!$B$9+1))-YEAR($C158))*12+MONTH((Paychecks!$B$9+1))-MONTH($C158)))&lt;(Paychecks!$B$9+1)))-IF(((YEAR(Paychecks!$A$9)-YEAR($C158))*12+MONTH(Paychecks!$A$9)-MONTH($C158))&lt;0,0,INT((((YEAR(Paychecks!$A$9)-YEAR($C158))*12+MONTH(Paychecks!$A$9)-MONTH($C158))-1)/(($D158="Monthly")+3*($D158="Quarterly")+12*($D158="Yearly")))+1+(MOD(((YEAR(Paychecks!$A$9)-YEAR($C158))*12+MONTH(Paychecks!$A$9)-MONTH($C158)),(($D158="Monthly")+3*($D158="Quarterly")+12*($D158="Yearly")))=0)*(EDATE($C158,((YEAR(Paychecks!$A$9)-YEAR($C158))*12+MONTH(Paychecks!$A$9)-MONTH($C158)))&lt;Paychecks!$A$9)),($C158&gt;=Paychecks!$A$9)*($C158&lt;=Paychecks!$B$9))))</f>
      </c>
    </row>
    <row r="159" spans="1:18" x14ac:dyDescent="0.25">
      <c r="A159" s="2"/>
      <c r="B159" s="11"/>
      <c r="C159" s="9"/>
      <c r="D159" s="2"/>
      <c r="E159" s="2"/>
      <c r="F159" s="2"/>
      <c r="G159" s="2">
        <f>IF(A159="","",IF(F159="Yes","Paid",IF(C159&lt;TODAY(),"Overdue",IF(C159-TODAY()&lt;=HeadsUp,"Due soon",IF(E159="Yes","Autopay","Upcoming")))))</f>
      </c>
      <c r="H159" s="2">
        <f>IF(OR(A159="",F159="Yes"),"",C159-TODAY())</f>
      </c>
      <c r="I159" s="9">
        <f>IF(OR(A159="",C159=""),"",IF(OR(C159&lt;Paychecks!$A$2,C159&gt;Paychecks!$B$9),"",INDEX(Paychecks!$A$2:$A$9,MATCH(C159,Paychecks!$A$2:$A$9,1))))</f>
      </c>
      <c r="J159" s="2"/>
      <c r="K159" s="14">
        <f>IF(OR($A159="",$C159=""),0,IF((7*($D159="Weekly")+14*($D159="Every 2 weeks"))&gt;0,MAX(0,-INT(($C159-(Paychecks!$B$2+1))/(7*($D159="Weekly")+14*($D159="Every 2 weeks")))-MAX(0,-INT(($C159-Paychecks!$A$2)/(7*($D159="Weekly")+14*($D159="Every 2 weeks"))))),IF((($D159="Monthly")+3*($D159="Quarterly")+12*($D159="Yearly"))&gt;0,IF(((YEAR((Paychecks!$B$2+1))-YEAR($C159))*12+MONTH((Paychecks!$B$2+1))-MONTH($C159))&lt;0,0,INT((((YEAR((Paychecks!$B$2+1))-YEAR($C159))*12+MONTH((Paychecks!$B$2+1))-MONTH($C159))-1)/(($D159="Monthly")+3*($D159="Quarterly")+12*($D159="Yearly")))+1+(MOD(((YEAR((Paychecks!$B$2+1))-YEAR($C159))*12+MONTH((Paychecks!$B$2+1))-MONTH($C159)),(($D159="Monthly")+3*($D159="Quarterly")+12*($D159="Yearly")))=0)*(EDATE($C159,((YEAR((Paychecks!$B$2+1))-YEAR($C159))*12+MONTH((Paychecks!$B$2+1))-MONTH($C159)))&lt;(Paychecks!$B$2+1)))-IF(((YEAR(Paychecks!$A$2)-YEAR($C159))*12+MONTH(Paychecks!$A$2)-MONTH($C159))&lt;0,0,INT((((YEAR(Paychecks!$A$2)-YEAR($C159))*12+MONTH(Paychecks!$A$2)-MONTH($C159))-1)/(($D159="Monthly")+3*($D159="Quarterly")+12*($D159="Yearly")))+1+(MOD(((YEAR(Paychecks!$A$2)-YEAR($C159))*12+MONTH(Paychecks!$A$2)-MONTH($C159)),(($D159="Monthly")+3*($D159="Quarterly")+12*($D159="Yearly")))=0)*(EDATE($C159,((YEAR(Paychecks!$A$2)-YEAR($C159))*12+MONTH(Paychecks!$A$2)-MONTH($C159)))&lt;Paychecks!$A$2)),($C159&gt;=Paychecks!$A$2)*($C159&lt;=Paychecks!$B$2))))</f>
      </c>
      <c r="L159" s="14">
        <f>IF(OR($A159="",$C159=""),0,IF((7*($D159="Weekly")+14*($D159="Every 2 weeks"))&gt;0,MAX(0,-INT(($C159-(Paychecks!$B$3+1))/(7*($D159="Weekly")+14*($D159="Every 2 weeks")))-MAX(0,-INT(($C159-Paychecks!$A$3)/(7*($D159="Weekly")+14*($D159="Every 2 weeks"))))),IF((($D159="Monthly")+3*($D159="Quarterly")+12*($D159="Yearly"))&gt;0,IF(((YEAR((Paychecks!$B$3+1))-YEAR($C159))*12+MONTH((Paychecks!$B$3+1))-MONTH($C159))&lt;0,0,INT((((YEAR((Paychecks!$B$3+1))-YEAR($C159))*12+MONTH((Paychecks!$B$3+1))-MONTH($C159))-1)/(($D159="Monthly")+3*($D159="Quarterly")+12*($D159="Yearly")))+1+(MOD(((YEAR((Paychecks!$B$3+1))-YEAR($C159))*12+MONTH((Paychecks!$B$3+1))-MONTH($C159)),(($D159="Monthly")+3*($D159="Quarterly")+12*($D159="Yearly")))=0)*(EDATE($C159,((YEAR((Paychecks!$B$3+1))-YEAR($C159))*12+MONTH((Paychecks!$B$3+1))-MONTH($C159)))&lt;(Paychecks!$B$3+1)))-IF(((YEAR(Paychecks!$A$3)-YEAR($C159))*12+MONTH(Paychecks!$A$3)-MONTH($C159))&lt;0,0,INT((((YEAR(Paychecks!$A$3)-YEAR($C159))*12+MONTH(Paychecks!$A$3)-MONTH($C159))-1)/(($D159="Monthly")+3*($D159="Quarterly")+12*($D159="Yearly")))+1+(MOD(((YEAR(Paychecks!$A$3)-YEAR($C159))*12+MONTH(Paychecks!$A$3)-MONTH($C159)),(($D159="Monthly")+3*($D159="Quarterly")+12*($D159="Yearly")))=0)*(EDATE($C159,((YEAR(Paychecks!$A$3)-YEAR($C159))*12+MONTH(Paychecks!$A$3)-MONTH($C159)))&lt;Paychecks!$A$3)),($C159&gt;=Paychecks!$A$3)*($C159&lt;=Paychecks!$B$3))))</f>
      </c>
      <c r="M159" s="14">
        <f>IF(OR($A159="",$C159=""),0,IF((7*($D159="Weekly")+14*($D159="Every 2 weeks"))&gt;0,MAX(0,-INT(($C159-(Paychecks!$B$4+1))/(7*($D159="Weekly")+14*($D159="Every 2 weeks")))-MAX(0,-INT(($C159-Paychecks!$A$4)/(7*($D159="Weekly")+14*($D159="Every 2 weeks"))))),IF((($D159="Monthly")+3*($D159="Quarterly")+12*($D159="Yearly"))&gt;0,IF(((YEAR((Paychecks!$B$4+1))-YEAR($C159))*12+MONTH((Paychecks!$B$4+1))-MONTH($C159))&lt;0,0,INT((((YEAR((Paychecks!$B$4+1))-YEAR($C159))*12+MONTH((Paychecks!$B$4+1))-MONTH($C159))-1)/(($D159="Monthly")+3*($D159="Quarterly")+12*($D159="Yearly")))+1+(MOD(((YEAR((Paychecks!$B$4+1))-YEAR($C159))*12+MONTH((Paychecks!$B$4+1))-MONTH($C159)),(($D159="Monthly")+3*($D159="Quarterly")+12*($D159="Yearly")))=0)*(EDATE($C159,((YEAR((Paychecks!$B$4+1))-YEAR($C159))*12+MONTH((Paychecks!$B$4+1))-MONTH($C159)))&lt;(Paychecks!$B$4+1)))-IF(((YEAR(Paychecks!$A$4)-YEAR($C159))*12+MONTH(Paychecks!$A$4)-MONTH($C159))&lt;0,0,INT((((YEAR(Paychecks!$A$4)-YEAR($C159))*12+MONTH(Paychecks!$A$4)-MONTH($C159))-1)/(($D159="Monthly")+3*($D159="Quarterly")+12*($D159="Yearly")))+1+(MOD(((YEAR(Paychecks!$A$4)-YEAR($C159))*12+MONTH(Paychecks!$A$4)-MONTH($C159)),(($D159="Monthly")+3*($D159="Quarterly")+12*($D159="Yearly")))=0)*(EDATE($C159,((YEAR(Paychecks!$A$4)-YEAR($C159))*12+MONTH(Paychecks!$A$4)-MONTH($C159)))&lt;Paychecks!$A$4)),($C159&gt;=Paychecks!$A$4)*($C159&lt;=Paychecks!$B$4))))</f>
      </c>
      <c r="N159" s="14">
        <f>IF(OR($A159="",$C159=""),0,IF((7*($D159="Weekly")+14*($D159="Every 2 weeks"))&gt;0,MAX(0,-INT(($C159-(Paychecks!$B$5+1))/(7*($D159="Weekly")+14*($D159="Every 2 weeks")))-MAX(0,-INT(($C159-Paychecks!$A$5)/(7*($D159="Weekly")+14*($D159="Every 2 weeks"))))),IF((($D159="Monthly")+3*($D159="Quarterly")+12*($D159="Yearly"))&gt;0,IF(((YEAR((Paychecks!$B$5+1))-YEAR($C159))*12+MONTH((Paychecks!$B$5+1))-MONTH($C159))&lt;0,0,INT((((YEAR((Paychecks!$B$5+1))-YEAR($C159))*12+MONTH((Paychecks!$B$5+1))-MONTH($C159))-1)/(($D159="Monthly")+3*($D159="Quarterly")+12*($D159="Yearly")))+1+(MOD(((YEAR((Paychecks!$B$5+1))-YEAR($C159))*12+MONTH((Paychecks!$B$5+1))-MONTH($C159)),(($D159="Monthly")+3*($D159="Quarterly")+12*($D159="Yearly")))=0)*(EDATE($C159,((YEAR((Paychecks!$B$5+1))-YEAR($C159))*12+MONTH((Paychecks!$B$5+1))-MONTH($C159)))&lt;(Paychecks!$B$5+1)))-IF(((YEAR(Paychecks!$A$5)-YEAR($C159))*12+MONTH(Paychecks!$A$5)-MONTH($C159))&lt;0,0,INT((((YEAR(Paychecks!$A$5)-YEAR($C159))*12+MONTH(Paychecks!$A$5)-MONTH($C159))-1)/(($D159="Monthly")+3*($D159="Quarterly")+12*($D159="Yearly")))+1+(MOD(((YEAR(Paychecks!$A$5)-YEAR($C159))*12+MONTH(Paychecks!$A$5)-MONTH($C159)),(($D159="Monthly")+3*($D159="Quarterly")+12*($D159="Yearly")))=0)*(EDATE($C159,((YEAR(Paychecks!$A$5)-YEAR($C159))*12+MONTH(Paychecks!$A$5)-MONTH($C159)))&lt;Paychecks!$A$5)),($C159&gt;=Paychecks!$A$5)*($C159&lt;=Paychecks!$B$5))))</f>
      </c>
      <c r="O159" s="14">
        <f>IF(OR($A159="",$C159=""),0,IF((7*($D159="Weekly")+14*($D159="Every 2 weeks"))&gt;0,MAX(0,-INT(($C159-(Paychecks!$B$6+1))/(7*($D159="Weekly")+14*($D159="Every 2 weeks")))-MAX(0,-INT(($C159-Paychecks!$A$6)/(7*($D159="Weekly")+14*($D159="Every 2 weeks"))))),IF((($D159="Monthly")+3*($D159="Quarterly")+12*($D159="Yearly"))&gt;0,IF(((YEAR((Paychecks!$B$6+1))-YEAR($C159))*12+MONTH((Paychecks!$B$6+1))-MONTH($C159))&lt;0,0,INT((((YEAR((Paychecks!$B$6+1))-YEAR($C159))*12+MONTH((Paychecks!$B$6+1))-MONTH($C159))-1)/(($D159="Monthly")+3*($D159="Quarterly")+12*($D159="Yearly")))+1+(MOD(((YEAR((Paychecks!$B$6+1))-YEAR($C159))*12+MONTH((Paychecks!$B$6+1))-MONTH($C159)),(($D159="Monthly")+3*($D159="Quarterly")+12*($D159="Yearly")))=0)*(EDATE($C159,((YEAR((Paychecks!$B$6+1))-YEAR($C159))*12+MONTH((Paychecks!$B$6+1))-MONTH($C159)))&lt;(Paychecks!$B$6+1)))-IF(((YEAR(Paychecks!$A$6)-YEAR($C159))*12+MONTH(Paychecks!$A$6)-MONTH($C159))&lt;0,0,INT((((YEAR(Paychecks!$A$6)-YEAR($C159))*12+MONTH(Paychecks!$A$6)-MONTH($C159))-1)/(($D159="Monthly")+3*($D159="Quarterly")+12*($D159="Yearly")))+1+(MOD(((YEAR(Paychecks!$A$6)-YEAR($C159))*12+MONTH(Paychecks!$A$6)-MONTH($C159)),(($D159="Monthly")+3*($D159="Quarterly")+12*($D159="Yearly")))=0)*(EDATE($C159,((YEAR(Paychecks!$A$6)-YEAR($C159))*12+MONTH(Paychecks!$A$6)-MONTH($C159)))&lt;Paychecks!$A$6)),($C159&gt;=Paychecks!$A$6)*($C159&lt;=Paychecks!$B$6))))</f>
      </c>
      <c r="P159" s="14">
        <f>IF(OR($A159="",$C159=""),0,IF((7*($D159="Weekly")+14*($D159="Every 2 weeks"))&gt;0,MAX(0,-INT(($C159-(Paychecks!$B$7+1))/(7*($D159="Weekly")+14*($D159="Every 2 weeks")))-MAX(0,-INT(($C159-Paychecks!$A$7)/(7*($D159="Weekly")+14*($D159="Every 2 weeks"))))),IF((($D159="Monthly")+3*($D159="Quarterly")+12*($D159="Yearly"))&gt;0,IF(((YEAR((Paychecks!$B$7+1))-YEAR($C159))*12+MONTH((Paychecks!$B$7+1))-MONTH($C159))&lt;0,0,INT((((YEAR((Paychecks!$B$7+1))-YEAR($C159))*12+MONTH((Paychecks!$B$7+1))-MONTH($C159))-1)/(($D159="Monthly")+3*($D159="Quarterly")+12*($D159="Yearly")))+1+(MOD(((YEAR((Paychecks!$B$7+1))-YEAR($C159))*12+MONTH((Paychecks!$B$7+1))-MONTH($C159)),(($D159="Monthly")+3*($D159="Quarterly")+12*($D159="Yearly")))=0)*(EDATE($C159,((YEAR((Paychecks!$B$7+1))-YEAR($C159))*12+MONTH((Paychecks!$B$7+1))-MONTH($C159)))&lt;(Paychecks!$B$7+1)))-IF(((YEAR(Paychecks!$A$7)-YEAR($C159))*12+MONTH(Paychecks!$A$7)-MONTH($C159))&lt;0,0,INT((((YEAR(Paychecks!$A$7)-YEAR($C159))*12+MONTH(Paychecks!$A$7)-MONTH($C159))-1)/(($D159="Monthly")+3*($D159="Quarterly")+12*($D159="Yearly")))+1+(MOD(((YEAR(Paychecks!$A$7)-YEAR($C159))*12+MONTH(Paychecks!$A$7)-MONTH($C159)),(($D159="Monthly")+3*($D159="Quarterly")+12*($D159="Yearly")))=0)*(EDATE($C159,((YEAR(Paychecks!$A$7)-YEAR($C159))*12+MONTH(Paychecks!$A$7)-MONTH($C159)))&lt;Paychecks!$A$7)),($C159&gt;=Paychecks!$A$7)*($C159&lt;=Paychecks!$B$7))))</f>
      </c>
      <c r="Q159" s="14">
        <f>IF(OR($A159="",$C159=""),0,IF((7*($D159="Weekly")+14*($D159="Every 2 weeks"))&gt;0,MAX(0,-INT(($C159-(Paychecks!$B$8+1))/(7*($D159="Weekly")+14*($D159="Every 2 weeks")))-MAX(0,-INT(($C159-Paychecks!$A$8)/(7*($D159="Weekly")+14*($D159="Every 2 weeks"))))),IF((($D159="Monthly")+3*($D159="Quarterly")+12*($D159="Yearly"))&gt;0,IF(((YEAR((Paychecks!$B$8+1))-YEAR($C159))*12+MONTH((Paychecks!$B$8+1))-MONTH($C159))&lt;0,0,INT((((YEAR((Paychecks!$B$8+1))-YEAR($C159))*12+MONTH((Paychecks!$B$8+1))-MONTH($C159))-1)/(($D159="Monthly")+3*($D159="Quarterly")+12*($D159="Yearly")))+1+(MOD(((YEAR((Paychecks!$B$8+1))-YEAR($C159))*12+MONTH((Paychecks!$B$8+1))-MONTH($C159)),(($D159="Monthly")+3*($D159="Quarterly")+12*($D159="Yearly")))=0)*(EDATE($C159,((YEAR((Paychecks!$B$8+1))-YEAR($C159))*12+MONTH((Paychecks!$B$8+1))-MONTH($C159)))&lt;(Paychecks!$B$8+1)))-IF(((YEAR(Paychecks!$A$8)-YEAR($C159))*12+MONTH(Paychecks!$A$8)-MONTH($C159))&lt;0,0,INT((((YEAR(Paychecks!$A$8)-YEAR($C159))*12+MONTH(Paychecks!$A$8)-MONTH($C159))-1)/(($D159="Monthly")+3*($D159="Quarterly")+12*($D159="Yearly")))+1+(MOD(((YEAR(Paychecks!$A$8)-YEAR($C159))*12+MONTH(Paychecks!$A$8)-MONTH($C159)),(($D159="Monthly")+3*($D159="Quarterly")+12*($D159="Yearly")))=0)*(EDATE($C159,((YEAR(Paychecks!$A$8)-YEAR($C159))*12+MONTH(Paychecks!$A$8)-MONTH($C159)))&lt;Paychecks!$A$8)),($C159&gt;=Paychecks!$A$8)*($C159&lt;=Paychecks!$B$8))))</f>
      </c>
      <c r="R159" s="14">
        <f>IF(OR($A159="",$C159=""),0,IF((7*($D159="Weekly")+14*($D159="Every 2 weeks"))&gt;0,MAX(0,-INT(($C159-(Paychecks!$B$9+1))/(7*($D159="Weekly")+14*($D159="Every 2 weeks")))-MAX(0,-INT(($C159-Paychecks!$A$9)/(7*($D159="Weekly")+14*($D159="Every 2 weeks"))))),IF((($D159="Monthly")+3*($D159="Quarterly")+12*($D159="Yearly"))&gt;0,IF(((YEAR((Paychecks!$B$9+1))-YEAR($C159))*12+MONTH((Paychecks!$B$9+1))-MONTH($C159))&lt;0,0,INT((((YEAR((Paychecks!$B$9+1))-YEAR($C159))*12+MONTH((Paychecks!$B$9+1))-MONTH($C159))-1)/(($D159="Monthly")+3*($D159="Quarterly")+12*($D159="Yearly")))+1+(MOD(((YEAR((Paychecks!$B$9+1))-YEAR($C159))*12+MONTH((Paychecks!$B$9+1))-MONTH($C159)),(($D159="Monthly")+3*($D159="Quarterly")+12*($D159="Yearly")))=0)*(EDATE($C159,((YEAR((Paychecks!$B$9+1))-YEAR($C159))*12+MONTH((Paychecks!$B$9+1))-MONTH($C159)))&lt;(Paychecks!$B$9+1)))-IF(((YEAR(Paychecks!$A$9)-YEAR($C159))*12+MONTH(Paychecks!$A$9)-MONTH($C159))&lt;0,0,INT((((YEAR(Paychecks!$A$9)-YEAR($C159))*12+MONTH(Paychecks!$A$9)-MONTH($C159))-1)/(($D159="Monthly")+3*($D159="Quarterly")+12*($D159="Yearly")))+1+(MOD(((YEAR(Paychecks!$A$9)-YEAR($C159))*12+MONTH(Paychecks!$A$9)-MONTH($C159)),(($D159="Monthly")+3*($D159="Quarterly")+12*($D159="Yearly")))=0)*(EDATE($C159,((YEAR(Paychecks!$A$9)-YEAR($C159))*12+MONTH(Paychecks!$A$9)-MONTH($C159)))&lt;Paychecks!$A$9)),($C159&gt;=Paychecks!$A$9)*($C159&lt;=Paychecks!$B$9))))</f>
      </c>
    </row>
    <row r="160" spans="1:18" x14ac:dyDescent="0.25">
      <c r="A160" s="2"/>
      <c r="B160" s="11"/>
      <c r="C160" s="9"/>
      <c r="D160" s="2"/>
      <c r="E160" s="2"/>
      <c r="F160" s="2"/>
      <c r="G160" s="2">
        <f>IF(A160="","",IF(F160="Yes","Paid",IF(C160&lt;TODAY(),"Overdue",IF(C160-TODAY()&lt;=HeadsUp,"Due soon",IF(E160="Yes","Autopay","Upcoming")))))</f>
      </c>
      <c r="H160" s="2">
        <f>IF(OR(A160="",F160="Yes"),"",C160-TODAY())</f>
      </c>
      <c r="I160" s="9">
        <f>IF(OR(A160="",C160=""),"",IF(OR(C160&lt;Paychecks!$A$2,C160&gt;Paychecks!$B$9),"",INDEX(Paychecks!$A$2:$A$9,MATCH(C160,Paychecks!$A$2:$A$9,1))))</f>
      </c>
      <c r="J160" s="2"/>
      <c r="K160" s="14">
        <f>IF(OR($A160="",$C160=""),0,IF((7*($D160="Weekly")+14*($D160="Every 2 weeks"))&gt;0,MAX(0,-INT(($C160-(Paychecks!$B$2+1))/(7*($D160="Weekly")+14*($D160="Every 2 weeks")))-MAX(0,-INT(($C160-Paychecks!$A$2)/(7*($D160="Weekly")+14*($D160="Every 2 weeks"))))),IF((($D160="Monthly")+3*($D160="Quarterly")+12*($D160="Yearly"))&gt;0,IF(((YEAR((Paychecks!$B$2+1))-YEAR($C160))*12+MONTH((Paychecks!$B$2+1))-MONTH($C160))&lt;0,0,INT((((YEAR((Paychecks!$B$2+1))-YEAR($C160))*12+MONTH((Paychecks!$B$2+1))-MONTH($C160))-1)/(($D160="Monthly")+3*($D160="Quarterly")+12*($D160="Yearly")))+1+(MOD(((YEAR((Paychecks!$B$2+1))-YEAR($C160))*12+MONTH((Paychecks!$B$2+1))-MONTH($C160)),(($D160="Monthly")+3*($D160="Quarterly")+12*($D160="Yearly")))=0)*(EDATE($C160,((YEAR((Paychecks!$B$2+1))-YEAR($C160))*12+MONTH((Paychecks!$B$2+1))-MONTH($C160)))&lt;(Paychecks!$B$2+1)))-IF(((YEAR(Paychecks!$A$2)-YEAR($C160))*12+MONTH(Paychecks!$A$2)-MONTH($C160))&lt;0,0,INT((((YEAR(Paychecks!$A$2)-YEAR($C160))*12+MONTH(Paychecks!$A$2)-MONTH($C160))-1)/(($D160="Monthly")+3*($D160="Quarterly")+12*($D160="Yearly")))+1+(MOD(((YEAR(Paychecks!$A$2)-YEAR($C160))*12+MONTH(Paychecks!$A$2)-MONTH($C160)),(($D160="Monthly")+3*($D160="Quarterly")+12*($D160="Yearly")))=0)*(EDATE($C160,((YEAR(Paychecks!$A$2)-YEAR($C160))*12+MONTH(Paychecks!$A$2)-MONTH($C160)))&lt;Paychecks!$A$2)),($C160&gt;=Paychecks!$A$2)*($C160&lt;=Paychecks!$B$2))))</f>
      </c>
      <c r="L160" s="14">
        <f>IF(OR($A160="",$C160=""),0,IF((7*($D160="Weekly")+14*($D160="Every 2 weeks"))&gt;0,MAX(0,-INT(($C160-(Paychecks!$B$3+1))/(7*($D160="Weekly")+14*($D160="Every 2 weeks")))-MAX(0,-INT(($C160-Paychecks!$A$3)/(7*($D160="Weekly")+14*($D160="Every 2 weeks"))))),IF((($D160="Monthly")+3*($D160="Quarterly")+12*($D160="Yearly"))&gt;0,IF(((YEAR((Paychecks!$B$3+1))-YEAR($C160))*12+MONTH((Paychecks!$B$3+1))-MONTH($C160))&lt;0,0,INT((((YEAR((Paychecks!$B$3+1))-YEAR($C160))*12+MONTH((Paychecks!$B$3+1))-MONTH($C160))-1)/(($D160="Monthly")+3*($D160="Quarterly")+12*($D160="Yearly")))+1+(MOD(((YEAR((Paychecks!$B$3+1))-YEAR($C160))*12+MONTH((Paychecks!$B$3+1))-MONTH($C160)),(($D160="Monthly")+3*($D160="Quarterly")+12*($D160="Yearly")))=0)*(EDATE($C160,((YEAR((Paychecks!$B$3+1))-YEAR($C160))*12+MONTH((Paychecks!$B$3+1))-MONTH($C160)))&lt;(Paychecks!$B$3+1)))-IF(((YEAR(Paychecks!$A$3)-YEAR($C160))*12+MONTH(Paychecks!$A$3)-MONTH($C160))&lt;0,0,INT((((YEAR(Paychecks!$A$3)-YEAR($C160))*12+MONTH(Paychecks!$A$3)-MONTH($C160))-1)/(($D160="Monthly")+3*($D160="Quarterly")+12*($D160="Yearly")))+1+(MOD(((YEAR(Paychecks!$A$3)-YEAR($C160))*12+MONTH(Paychecks!$A$3)-MONTH($C160)),(($D160="Monthly")+3*($D160="Quarterly")+12*($D160="Yearly")))=0)*(EDATE($C160,((YEAR(Paychecks!$A$3)-YEAR($C160))*12+MONTH(Paychecks!$A$3)-MONTH($C160)))&lt;Paychecks!$A$3)),($C160&gt;=Paychecks!$A$3)*($C160&lt;=Paychecks!$B$3))))</f>
      </c>
      <c r="M160" s="14">
        <f>IF(OR($A160="",$C160=""),0,IF((7*($D160="Weekly")+14*($D160="Every 2 weeks"))&gt;0,MAX(0,-INT(($C160-(Paychecks!$B$4+1))/(7*($D160="Weekly")+14*($D160="Every 2 weeks")))-MAX(0,-INT(($C160-Paychecks!$A$4)/(7*($D160="Weekly")+14*($D160="Every 2 weeks"))))),IF((($D160="Monthly")+3*($D160="Quarterly")+12*($D160="Yearly"))&gt;0,IF(((YEAR((Paychecks!$B$4+1))-YEAR($C160))*12+MONTH((Paychecks!$B$4+1))-MONTH($C160))&lt;0,0,INT((((YEAR((Paychecks!$B$4+1))-YEAR($C160))*12+MONTH((Paychecks!$B$4+1))-MONTH($C160))-1)/(($D160="Monthly")+3*($D160="Quarterly")+12*($D160="Yearly")))+1+(MOD(((YEAR((Paychecks!$B$4+1))-YEAR($C160))*12+MONTH((Paychecks!$B$4+1))-MONTH($C160)),(($D160="Monthly")+3*($D160="Quarterly")+12*($D160="Yearly")))=0)*(EDATE($C160,((YEAR((Paychecks!$B$4+1))-YEAR($C160))*12+MONTH((Paychecks!$B$4+1))-MONTH($C160)))&lt;(Paychecks!$B$4+1)))-IF(((YEAR(Paychecks!$A$4)-YEAR($C160))*12+MONTH(Paychecks!$A$4)-MONTH($C160))&lt;0,0,INT((((YEAR(Paychecks!$A$4)-YEAR($C160))*12+MONTH(Paychecks!$A$4)-MONTH($C160))-1)/(($D160="Monthly")+3*($D160="Quarterly")+12*($D160="Yearly")))+1+(MOD(((YEAR(Paychecks!$A$4)-YEAR($C160))*12+MONTH(Paychecks!$A$4)-MONTH($C160)),(($D160="Monthly")+3*($D160="Quarterly")+12*($D160="Yearly")))=0)*(EDATE($C160,((YEAR(Paychecks!$A$4)-YEAR($C160))*12+MONTH(Paychecks!$A$4)-MONTH($C160)))&lt;Paychecks!$A$4)),($C160&gt;=Paychecks!$A$4)*($C160&lt;=Paychecks!$B$4))))</f>
      </c>
      <c r="N160" s="14">
        <f>IF(OR($A160="",$C160=""),0,IF((7*($D160="Weekly")+14*($D160="Every 2 weeks"))&gt;0,MAX(0,-INT(($C160-(Paychecks!$B$5+1))/(7*($D160="Weekly")+14*($D160="Every 2 weeks")))-MAX(0,-INT(($C160-Paychecks!$A$5)/(7*($D160="Weekly")+14*($D160="Every 2 weeks"))))),IF((($D160="Monthly")+3*($D160="Quarterly")+12*($D160="Yearly"))&gt;0,IF(((YEAR((Paychecks!$B$5+1))-YEAR($C160))*12+MONTH((Paychecks!$B$5+1))-MONTH($C160))&lt;0,0,INT((((YEAR((Paychecks!$B$5+1))-YEAR($C160))*12+MONTH((Paychecks!$B$5+1))-MONTH($C160))-1)/(($D160="Monthly")+3*($D160="Quarterly")+12*($D160="Yearly")))+1+(MOD(((YEAR((Paychecks!$B$5+1))-YEAR($C160))*12+MONTH((Paychecks!$B$5+1))-MONTH($C160)),(($D160="Monthly")+3*($D160="Quarterly")+12*($D160="Yearly")))=0)*(EDATE($C160,((YEAR((Paychecks!$B$5+1))-YEAR($C160))*12+MONTH((Paychecks!$B$5+1))-MONTH($C160)))&lt;(Paychecks!$B$5+1)))-IF(((YEAR(Paychecks!$A$5)-YEAR($C160))*12+MONTH(Paychecks!$A$5)-MONTH($C160))&lt;0,0,INT((((YEAR(Paychecks!$A$5)-YEAR($C160))*12+MONTH(Paychecks!$A$5)-MONTH($C160))-1)/(($D160="Monthly")+3*($D160="Quarterly")+12*($D160="Yearly")))+1+(MOD(((YEAR(Paychecks!$A$5)-YEAR($C160))*12+MONTH(Paychecks!$A$5)-MONTH($C160)),(($D160="Monthly")+3*($D160="Quarterly")+12*($D160="Yearly")))=0)*(EDATE($C160,((YEAR(Paychecks!$A$5)-YEAR($C160))*12+MONTH(Paychecks!$A$5)-MONTH($C160)))&lt;Paychecks!$A$5)),($C160&gt;=Paychecks!$A$5)*($C160&lt;=Paychecks!$B$5))))</f>
      </c>
      <c r="O160" s="14">
        <f>IF(OR($A160="",$C160=""),0,IF((7*($D160="Weekly")+14*($D160="Every 2 weeks"))&gt;0,MAX(0,-INT(($C160-(Paychecks!$B$6+1))/(7*($D160="Weekly")+14*($D160="Every 2 weeks")))-MAX(0,-INT(($C160-Paychecks!$A$6)/(7*($D160="Weekly")+14*($D160="Every 2 weeks"))))),IF((($D160="Monthly")+3*($D160="Quarterly")+12*($D160="Yearly"))&gt;0,IF(((YEAR((Paychecks!$B$6+1))-YEAR($C160))*12+MONTH((Paychecks!$B$6+1))-MONTH($C160))&lt;0,0,INT((((YEAR((Paychecks!$B$6+1))-YEAR($C160))*12+MONTH((Paychecks!$B$6+1))-MONTH($C160))-1)/(($D160="Monthly")+3*($D160="Quarterly")+12*($D160="Yearly")))+1+(MOD(((YEAR((Paychecks!$B$6+1))-YEAR($C160))*12+MONTH((Paychecks!$B$6+1))-MONTH($C160)),(($D160="Monthly")+3*($D160="Quarterly")+12*($D160="Yearly")))=0)*(EDATE($C160,((YEAR((Paychecks!$B$6+1))-YEAR($C160))*12+MONTH((Paychecks!$B$6+1))-MONTH($C160)))&lt;(Paychecks!$B$6+1)))-IF(((YEAR(Paychecks!$A$6)-YEAR($C160))*12+MONTH(Paychecks!$A$6)-MONTH($C160))&lt;0,0,INT((((YEAR(Paychecks!$A$6)-YEAR($C160))*12+MONTH(Paychecks!$A$6)-MONTH($C160))-1)/(($D160="Monthly")+3*($D160="Quarterly")+12*($D160="Yearly")))+1+(MOD(((YEAR(Paychecks!$A$6)-YEAR($C160))*12+MONTH(Paychecks!$A$6)-MONTH($C160)),(($D160="Monthly")+3*($D160="Quarterly")+12*($D160="Yearly")))=0)*(EDATE($C160,((YEAR(Paychecks!$A$6)-YEAR($C160))*12+MONTH(Paychecks!$A$6)-MONTH($C160)))&lt;Paychecks!$A$6)),($C160&gt;=Paychecks!$A$6)*($C160&lt;=Paychecks!$B$6))))</f>
      </c>
      <c r="P160" s="14">
        <f>IF(OR($A160="",$C160=""),0,IF((7*($D160="Weekly")+14*($D160="Every 2 weeks"))&gt;0,MAX(0,-INT(($C160-(Paychecks!$B$7+1))/(7*($D160="Weekly")+14*($D160="Every 2 weeks")))-MAX(0,-INT(($C160-Paychecks!$A$7)/(7*($D160="Weekly")+14*($D160="Every 2 weeks"))))),IF((($D160="Monthly")+3*($D160="Quarterly")+12*($D160="Yearly"))&gt;0,IF(((YEAR((Paychecks!$B$7+1))-YEAR($C160))*12+MONTH((Paychecks!$B$7+1))-MONTH($C160))&lt;0,0,INT((((YEAR((Paychecks!$B$7+1))-YEAR($C160))*12+MONTH((Paychecks!$B$7+1))-MONTH($C160))-1)/(($D160="Monthly")+3*($D160="Quarterly")+12*($D160="Yearly")))+1+(MOD(((YEAR((Paychecks!$B$7+1))-YEAR($C160))*12+MONTH((Paychecks!$B$7+1))-MONTH($C160)),(($D160="Monthly")+3*($D160="Quarterly")+12*($D160="Yearly")))=0)*(EDATE($C160,((YEAR((Paychecks!$B$7+1))-YEAR($C160))*12+MONTH((Paychecks!$B$7+1))-MONTH($C160)))&lt;(Paychecks!$B$7+1)))-IF(((YEAR(Paychecks!$A$7)-YEAR($C160))*12+MONTH(Paychecks!$A$7)-MONTH($C160))&lt;0,0,INT((((YEAR(Paychecks!$A$7)-YEAR($C160))*12+MONTH(Paychecks!$A$7)-MONTH($C160))-1)/(($D160="Monthly")+3*($D160="Quarterly")+12*($D160="Yearly")))+1+(MOD(((YEAR(Paychecks!$A$7)-YEAR($C160))*12+MONTH(Paychecks!$A$7)-MONTH($C160)),(($D160="Monthly")+3*($D160="Quarterly")+12*($D160="Yearly")))=0)*(EDATE($C160,((YEAR(Paychecks!$A$7)-YEAR($C160))*12+MONTH(Paychecks!$A$7)-MONTH($C160)))&lt;Paychecks!$A$7)),($C160&gt;=Paychecks!$A$7)*($C160&lt;=Paychecks!$B$7))))</f>
      </c>
      <c r="Q160" s="14">
        <f>IF(OR($A160="",$C160=""),0,IF((7*($D160="Weekly")+14*($D160="Every 2 weeks"))&gt;0,MAX(0,-INT(($C160-(Paychecks!$B$8+1))/(7*($D160="Weekly")+14*($D160="Every 2 weeks")))-MAX(0,-INT(($C160-Paychecks!$A$8)/(7*($D160="Weekly")+14*($D160="Every 2 weeks"))))),IF((($D160="Monthly")+3*($D160="Quarterly")+12*($D160="Yearly"))&gt;0,IF(((YEAR((Paychecks!$B$8+1))-YEAR($C160))*12+MONTH((Paychecks!$B$8+1))-MONTH($C160))&lt;0,0,INT((((YEAR((Paychecks!$B$8+1))-YEAR($C160))*12+MONTH((Paychecks!$B$8+1))-MONTH($C160))-1)/(($D160="Monthly")+3*($D160="Quarterly")+12*($D160="Yearly")))+1+(MOD(((YEAR((Paychecks!$B$8+1))-YEAR($C160))*12+MONTH((Paychecks!$B$8+1))-MONTH($C160)),(($D160="Monthly")+3*($D160="Quarterly")+12*($D160="Yearly")))=0)*(EDATE($C160,((YEAR((Paychecks!$B$8+1))-YEAR($C160))*12+MONTH((Paychecks!$B$8+1))-MONTH($C160)))&lt;(Paychecks!$B$8+1)))-IF(((YEAR(Paychecks!$A$8)-YEAR($C160))*12+MONTH(Paychecks!$A$8)-MONTH($C160))&lt;0,0,INT((((YEAR(Paychecks!$A$8)-YEAR($C160))*12+MONTH(Paychecks!$A$8)-MONTH($C160))-1)/(($D160="Monthly")+3*($D160="Quarterly")+12*($D160="Yearly")))+1+(MOD(((YEAR(Paychecks!$A$8)-YEAR($C160))*12+MONTH(Paychecks!$A$8)-MONTH($C160)),(($D160="Monthly")+3*($D160="Quarterly")+12*($D160="Yearly")))=0)*(EDATE($C160,((YEAR(Paychecks!$A$8)-YEAR($C160))*12+MONTH(Paychecks!$A$8)-MONTH($C160)))&lt;Paychecks!$A$8)),($C160&gt;=Paychecks!$A$8)*($C160&lt;=Paychecks!$B$8))))</f>
      </c>
      <c r="R160" s="14">
        <f>IF(OR($A160="",$C160=""),0,IF((7*($D160="Weekly")+14*($D160="Every 2 weeks"))&gt;0,MAX(0,-INT(($C160-(Paychecks!$B$9+1))/(7*($D160="Weekly")+14*($D160="Every 2 weeks")))-MAX(0,-INT(($C160-Paychecks!$A$9)/(7*($D160="Weekly")+14*($D160="Every 2 weeks"))))),IF((($D160="Monthly")+3*($D160="Quarterly")+12*($D160="Yearly"))&gt;0,IF(((YEAR((Paychecks!$B$9+1))-YEAR($C160))*12+MONTH((Paychecks!$B$9+1))-MONTH($C160))&lt;0,0,INT((((YEAR((Paychecks!$B$9+1))-YEAR($C160))*12+MONTH((Paychecks!$B$9+1))-MONTH($C160))-1)/(($D160="Monthly")+3*($D160="Quarterly")+12*($D160="Yearly")))+1+(MOD(((YEAR((Paychecks!$B$9+1))-YEAR($C160))*12+MONTH((Paychecks!$B$9+1))-MONTH($C160)),(($D160="Monthly")+3*($D160="Quarterly")+12*($D160="Yearly")))=0)*(EDATE($C160,((YEAR((Paychecks!$B$9+1))-YEAR($C160))*12+MONTH((Paychecks!$B$9+1))-MONTH($C160)))&lt;(Paychecks!$B$9+1)))-IF(((YEAR(Paychecks!$A$9)-YEAR($C160))*12+MONTH(Paychecks!$A$9)-MONTH($C160))&lt;0,0,INT((((YEAR(Paychecks!$A$9)-YEAR($C160))*12+MONTH(Paychecks!$A$9)-MONTH($C160))-1)/(($D160="Monthly")+3*($D160="Quarterly")+12*($D160="Yearly")))+1+(MOD(((YEAR(Paychecks!$A$9)-YEAR($C160))*12+MONTH(Paychecks!$A$9)-MONTH($C160)),(($D160="Monthly")+3*($D160="Quarterly")+12*($D160="Yearly")))=0)*(EDATE($C160,((YEAR(Paychecks!$A$9)-YEAR($C160))*12+MONTH(Paychecks!$A$9)-MONTH($C160)))&lt;Paychecks!$A$9)),($C160&gt;=Paychecks!$A$9)*($C160&lt;=Paychecks!$B$9))))</f>
      </c>
    </row>
    <row r="161" spans="1:18" x14ac:dyDescent="0.25">
      <c r="A161" s="2"/>
      <c r="B161" s="11"/>
      <c r="C161" s="9"/>
      <c r="D161" s="2"/>
      <c r="E161" s="2"/>
      <c r="F161" s="2"/>
      <c r="G161" s="2">
        <f>IF(A161="","",IF(F161="Yes","Paid",IF(C161&lt;TODAY(),"Overdue",IF(C161-TODAY()&lt;=HeadsUp,"Due soon",IF(E161="Yes","Autopay","Upcoming")))))</f>
      </c>
      <c r="H161" s="2">
        <f>IF(OR(A161="",F161="Yes"),"",C161-TODAY())</f>
      </c>
      <c r="I161" s="9">
        <f>IF(OR(A161="",C161=""),"",IF(OR(C161&lt;Paychecks!$A$2,C161&gt;Paychecks!$B$9),"",INDEX(Paychecks!$A$2:$A$9,MATCH(C161,Paychecks!$A$2:$A$9,1))))</f>
      </c>
      <c r="J161" s="2"/>
      <c r="K161" s="14">
        <f>IF(OR($A161="",$C161=""),0,IF((7*($D161="Weekly")+14*($D161="Every 2 weeks"))&gt;0,MAX(0,-INT(($C161-(Paychecks!$B$2+1))/(7*($D161="Weekly")+14*($D161="Every 2 weeks")))-MAX(0,-INT(($C161-Paychecks!$A$2)/(7*($D161="Weekly")+14*($D161="Every 2 weeks"))))),IF((($D161="Monthly")+3*($D161="Quarterly")+12*($D161="Yearly"))&gt;0,IF(((YEAR((Paychecks!$B$2+1))-YEAR($C161))*12+MONTH((Paychecks!$B$2+1))-MONTH($C161))&lt;0,0,INT((((YEAR((Paychecks!$B$2+1))-YEAR($C161))*12+MONTH((Paychecks!$B$2+1))-MONTH($C161))-1)/(($D161="Monthly")+3*($D161="Quarterly")+12*($D161="Yearly")))+1+(MOD(((YEAR((Paychecks!$B$2+1))-YEAR($C161))*12+MONTH((Paychecks!$B$2+1))-MONTH($C161)),(($D161="Monthly")+3*($D161="Quarterly")+12*($D161="Yearly")))=0)*(EDATE($C161,((YEAR((Paychecks!$B$2+1))-YEAR($C161))*12+MONTH((Paychecks!$B$2+1))-MONTH($C161)))&lt;(Paychecks!$B$2+1)))-IF(((YEAR(Paychecks!$A$2)-YEAR($C161))*12+MONTH(Paychecks!$A$2)-MONTH($C161))&lt;0,0,INT((((YEAR(Paychecks!$A$2)-YEAR($C161))*12+MONTH(Paychecks!$A$2)-MONTH($C161))-1)/(($D161="Monthly")+3*($D161="Quarterly")+12*($D161="Yearly")))+1+(MOD(((YEAR(Paychecks!$A$2)-YEAR($C161))*12+MONTH(Paychecks!$A$2)-MONTH($C161)),(($D161="Monthly")+3*($D161="Quarterly")+12*($D161="Yearly")))=0)*(EDATE($C161,((YEAR(Paychecks!$A$2)-YEAR($C161))*12+MONTH(Paychecks!$A$2)-MONTH($C161)))&lt;Paychecks!$A$2)),($C161&gt;=Paychecks!$A$2)*($C161&lt;=Paychecks!$B$2))))</f>
      </c>
      <c r="L161" s="14">
        <f>IF(OR($A161="",$C161=""),0,IF((7*($D161="Weekly")+14*($D161="Every 2 weeks"))&gt;0,MAX(0,-INT(($C161-(Paychecks!$B$3+1))/(7*($D161="Weekly")+14*($D161="Every 2 weeks")))-MAX(0,-INT(($C161-Paychecks!$A$3)/(7*($D161="Weekly")+14*($D161="Every 2 weeks"))))),IF((($D161="Monthly")+3*($D161="Quarterly")+12*($D161="Yearly"))&gt;0,IF(((YEAR((Paychecks!$B$3+1))-YEAR($C161))*12+MONTH((Paychecks!$B$3+1))-MONTH($C161))&lt;0,0,INT((((YEAR((Paychecks!$B$3+1))-YEAR($C161))*12+MONTH((Paychecks!$B$3+1))-MONTH($C161))-1)/(($D161="Monthly")+3*($D161="Quarterly")+12*($D161="Yearly")))+1+(MOD(((YEAR((Paychecks!$B$3+1))-YEAR($C161))*12+MONTH((Paychecks!$B$3+1))-MONTH($C161)),(($D161="Monthly")+3*($D161="Quarterly")+12*($D161="Yearly")))=0)*(EDATE($C161,((YEAR((Paychecks!$B$3+1))-YEAR($C161))*12+MONTH((Paychecks!$B$3+1))-MONTH($C161)))&lt;(Paychecks!$B$3+1)))-IF(((YEAR(Paychecks!$A$3)-YEAR($C161))*12+MONTH(Paychecks!$A$3)-MONTH($C161))&lt;0,0,INT((((YEAR(Paychecks!$A$3)-YEAR($C161))*12+MONTH(Paychecks!$A$3)-MONTH($C161))-1)/(($D161="Monthly")+3*($D161="Quarterly")+12*($D161="Yearly")))+1+(MOD(((YEAR(Paychecks!$A$3)-YEAR($C161))*12+MONTH(Paychecks!$A$3)-MONTH($C161)),(($D161="Monthly")+3*($D161="Quarterly")+12*($D161="Yearly")))=0)*(EDATE($C161,((YEAR(Paychecks!$A$3)-YEAR($C161))*12+MONTH(Paychecks!$A$3)-MONTH($C161)))&lt;Paychecks!$A$3)),($C161&gt;=Paychecks!$A$3)*($C161&lt;=Paychecks!$B$3))))</f>
      </c>
      <c r="M161" s="14">
        <f>IF(OR($A161="",$C161=""),0,IF((7*($D161="Weekly")+14*($D161="Every 2 weeks"))&gt;0,MAX(0,-INT(($C161-(Paychecks!$B$4+1))/(7*($D161="Weekly")+14*($D161="Every 2 weeks")))-MAX(0,-INT(($C161-Paychecks!$A$4)/(7*($D161="Weekly")+14*($D161="Every 2 weeks"))))),IF((($D161="Monthly")+3*($D161="Quarterly")+12*($D161="Yearly"))&gt;0,IF(((YEAR((Paychecks!$B$4+1))-YEAR($C161))*12+MONTH((Paychecks!$B$4+1))-MONTH($C161))&lt;0,0,INT((((YEAR((Paychecks!$B$4+1))-YEAR($C161))*12+MONTH((Paychecks!$B$4+1))-MONTH($C161))-1)/(($D161="Monthly")+3*($D161="Quarterly")+12*($D161="Yearly")))+1+(MOD(((YEAR((Paychecks!$B$4+1))-YEAR($C161))*12+MONTH((Paychecks!$B$4+1))-MONTH($C161)),(($D161="Monthly")+3*($D161="Quarterly")+12*($D161="Yearly")))=0)*(EDATE($C161,((YEAR((Paychecks!$B$4+1))-YEAR($C161))*12+MONTH((Paychecks!$B$4+1))-MONTH($C161)))&lt;(Paychecks!$B$4+1)))-IF(((YEAR(Paychecks!$A$4)-YEAR($C161))*12+MONTH(Paychecks!$A$4)-MONTH($C161))&lt;0,0,INT((((YEAR(Paychecks!$A$4)-YEAR($C161))*12+MONTH(Paychecks!$A$4)-MONTH($C161))-1)/(($D161="Monthly")+3*($D161="Quarterly")+12*($D161="Yearly")))+1+(MOD(((YEAR(Paychecks!$A$4)-YEAR($C161))*12+MONTH(Paychecks!$A$4)-MONTH($C161)),(($D161="Monthly")+3*($D161="Quarterly")+12*($D161="Yearly")))=0)*(EDATE($C161,((YEAR(Paychecks!$A$4)-YEAR($C161))*12+MONTH(Paychecks!$A$4)-MONTH($C161)))&lt;Paychecks!$A$4)),($C161&gt;=Paychecks!$A$4)*($C161&lt;=Paychecks!$B$4))))</f>
      </c>
      <c r="N161" s="14">
        <f>IF(OR($A161="",$C161=""),0,IF((7*($D161="Weekly")+14*($D161="Every 2 weeks"))&gt;0,MAX(0,-INT(($C161-(Paychecks!$B$5+1))/(7*($D161="Weekly")+14*($D161="Every 2 weeks")))-MAX(0,-INT(($C161-Paychecks!$A$5)/(7*($D161="Weekly")+14*($D161="Every 2 weeks"))))),IF((($D161="Monthly")+3*($D161="Quarterly")+12*($D161="Yearly"))&gt;0,IF(((YEAR((Paychecks!$B$5+1))-YEAR($C161))*12+MONTH((Paychecks!$B$5+1))-MONTH($C161))&lt;0,0,INT((((YEAR((Paychecks!$B$5+1))-YEAR($C161))*12+MONTH((Paychecks!$B$5+1))-MONTH($C161))-1)/(($D161="Monthly")+3*($D161="Quarterly")+12*($D161="Yearly")))+1+(MOD(((YEAR((Paychecks!$B$5+1))-YEAR($C161))*12+MONTH((Paychecks!$B$5+1))-MONTH($C161)),(($D161="Monthly")+3*($D161="Quarterly")+12*($D161="Yearly")))=0)*(EDATE($C161,((YEAR((Paychecks!$B$5+1))-YEAR($C161))*12+MONTH((Paychecks!$B$5+1))-MONTH($C161)))&lt;(Paychecks!$B$5+1)))-IF(((YEAR(Paychecks!$A$5)-YEAR($C161))*12+MONTH(Paychecks!$A$5)-MONTH($C161))&lt;0,0,INT((((YEAR(Paychecks!$A$5)-YEAR($C161))*12+MONTH(Paychecks!$A$5)-MONTH($C161))-1)/(($D161="Monthly")+3*($D161="Quarterly")+12*($D161="Yearly")))+1+(MOD(((YEAR(Paychecks!$A$5)-YEAR($C161))*12+MONTH(Paychecks!$A$5)-MONTH($C161)),(($D161="Monthly")+3*($D161="Quarterly")+12*($D161="Yearly")))=0)*(EDATE($C161,((YEAR(Paychecks!$A$5)-YEAR($C161))*12+MONTH(Paychecks!$A$5)-MONTH($C161)))&lt;Paychecks!$A$5)),($C161&gt;=Paychecks!$A$5)*($C161&lt;=Paychecks!$B$5))))</f>
      </c>
      <c r="O161" s="14">
        <f>IF(OR($A161="",$C161=""),0,IF((7*($D161="Weekly")+14*($D161="Every 2 weeks"))&gt;0,MAX(0,-INT(($C161-(Paychecks!$B$6+1))/(7*($D161="Weekly")+14*($D161="Every 2 weeks")))-MAX(0,-INT(($C161-Paychecks!$A$6)/(7*($D161="Weekly")+14*($D161="Every 2 weeks"))))),IF((($D161="Monthly")+3*($D161="Quarterly")+12*($D161="Yearly"))&gt;0,IF(((YEAR((Paychecks!$B$6+1))-YEAR($C161))*12+MONTH((Paychecks!$B$6+1))-MONTH($C161))&lt;0,0,INT((((YEAR((Paychecks!$B$6+1))-YEAR($C161))*12+MONTH((Paychecks!$B$6+1))-MONTH($C161))-1)/(($D161="Monthly")+3*($D161="Quarterly")+12*($D161="Yearly")))+1+(MOD(((YEAR((Paychecks!$B$6+1))-YEAR($C161))*12+MONTH((Paychecks!$B$6+1))-MONTH($C161)),(($D161="Monthly")+3*($D161="Quarterly")+12*($D161="Yearly")))=0)*(EDATE($C161,((YEAR((Paychecks!$B$6+1))-YEAR($C161))*12+MONTH((Paychecks!$B$6+1))-MONTH($C161)))&lt;(Paychecks!$B$6+1)))-IF(((YEAR(Paychecks!$A$6)-YEAR($C161))*12+MONTH(Paychecks!$A$6)-MONTH($C161))&lt;0,0,INT((((YEAR(Paychecks!$A$6)-YEAR($C161))*12+MONTH(Paychecks!$A$6)-MONTH($C161))-1)/(($D161="Monthly")+3*($D161="Quarterly")+12*($D161="Yearly")))+1+(MOD(((YEAR(Paychecks!$A$6)-YEAR($C161))*12+MONTH(Paychecks!$A$6)-MONTH($C161)),(($D161="Monthly")+3*($D161="Quarterly")+12*($D161="Yearly")))=0)*(EDATE($C161,((YEAR(Paychecks!$A$6)-YEAR($C161))*12+MONTH(Paychecks!$A$6)-MONTH($C161)))&lt;Paychecks!$A$6)),($C161&gt;=Paychecks!$A$6)*($C161&lt;=Paychecks!$B$6))))</f>
      </c>
      <c r="P161" s="14">
        <f>IF(OR($A161="",$C161=""),0,IF((7*($D161="Weekly")+14*($D161="Every 2 weeks"))&gt;0,MAX(0,-INT(($C161-(Paychecks!$B$7+1))/(7*($D161="Weekly")+14*($D161="Every 2 weeks")))-MAX(0,-INT(($C161-Paychecks!$A$7)/(7*($D161="Weekly")+14*($D161="Every 2 weeks"))))),IF((($D161="Monthly")+3*($D161="Quarterly")+12*($D161="Yearly"))&gt;0,IF(((YEAR((Paychecks!$B$7+1))-YEAR($C161))*12+MONTH((Paychecks!$B$7+1))-MONTH($C161))&lt;0,0,INT((((YEAR((Paychecks!$B$7+1))-YEAR($C161))*12+MONTH((Paychecks!$B$7+1))-MONTH($C161))-1)/(($D161="Monthly")+3*($D161="Quarterly")+12*($D161="Yearly")))+1+(MOD(((YEAR((Paychecks!$B$7+1))-YEAR($C161))*12+MONTH((Paychecks!$B$7+1))-MONTH($C161)),(($D161="Monthly")+3*($D161="Quarterly")+12*($D161="Yearly")))=0)*(EDATE($C161,((YEAR((Paychecks!$B$7+1))-YEAR($C161))*12+MONTH((Paychecks!$B$7+1))-MONTH($C161)))&lt;(Paychecks!$B$7+1)))-IF(((YEAR(Paychecks!$A$7)-YEAR($C161))*12+MONTH(Paychecks!$A$7)-MONTH($C161))&lt;0,0,INT((((YEAR(Paychecks!$A$7)-YEAR($C161))*12+MONTH(Paychecks!$A$7)-MONTH($C161))-1)/(($D161="Monthly")+3*($D161="Quarterly")+12*($D161="Yearly")))+1+(MOD(((YEAR(Paychecks!$A$7)-YEAR($C161))*12+MONTH(Paychecks!$A$7)-MONTH($C161)),(($D161="Monthly")+3*($D161="Quarterly")+12*($D161="Yearly")))=0)*(EDATE($C161,((YEAR(Paychecks!$A$7)-YEAR($C161))*12+MONTH(Paychecks!$A$7)-MONTH($C161)))&lt;Paychecks!$A$7)),($C161&gt;=Paychecks!$A$7)*($C161&lt;=Paychecks!$B$7))))</f>
      </c>
      <c r="Q161" s="14">
        <f>IF(OR($A161="",$C161=""),0,IF((7*($D161="Weekly")+14*($D161="Every 2 weeks"))&gt;0,MAX(0,-INT(($C161-(Paychecks!$B$8+1))/(7*($D161="Weekly")+14*($D161="Every 2 weeks")))-MAX(0,-INT(($C161-Paychecks!$A$8)/(7*($D161="Weekly")+14*($D161="Every 2 weeks"))))),IF((($D161="Monthly")+3*($D161="Quarterly")+12*($D161="Yearly"))&gt;0,IF(((YEAR((Paychecks!$B$8+1))-YEAR($C161))*12+MONTH((Paychecks!$B$8+1))-MONTH($C161))&lt;0,0,INT((((YEAR((Paychecks!$B$8+1))-YEAR($C161))*12+MONTH((Paychecks!$B$8+1))-MONTH($C161))-1)/(($D161="Monthly")+3*($D161="Quarterly")+12*($D161="Yearly")))+1+(MOD(((YEAR((Paychecks!$B$8+1))-YEAR($C161))*12+MONTH((Paychecks!$B$8+1))-MONTH($C161)),(($D161="Monthly")+3*($D161="Quarterly")+12*($D161="Yearly")))=0)*(EDATE($C161,((YEAR((Paychecks!$B$8+1))-YEAR($C161))*12+MONTH((Paychecks!$B$8+1))-MONTH($C161)))&lt;(Paychecks!$B$8+1)))-IF(((YEAR(Paychecks!$A$8)-YEAR($C161))*12+MONTH(Paychecks!$A$8)-MONTH($C161))&lt;0,0,INT((((YEAR(Paychecks!$A$8)-YEAR($C161))*12+MONTH(Paychecks!$A$8)-MONTH($C161))-1)/(($D161="Monthly")+3*($D161="Quarterly")+12*($D161="Yearly")))+1+(MOD(((YEAR(Paychecks!$A$8)-YEAR($C161))*12+MONTH(Paychecks!$A$8)-MONTH($C161)),(($D161="Monthly")+3*($D161="Quarterly")+12*($D161="Yearly")))=0)*(EDATE($C161,((YEAR(Paychecks!$A$8)-YEAR($C161))*12+MONTH(Paychecks!$A$8)-MONTH($C161)))&lt;Paychecks!$A$8)),($C161&gt;=Paychecks!$A$8)*($C161&lt;=Paychecks!$B$8))))</f>
      </c>
      <c r="R161" s="14">
        <f>IF(OR($A161="",$C161=""),0,IF((7*($D161="Weekly")+14*($D161="Every 2 weeks"))&gt;0,MAX(0,-INT(($C161-(Paychecks!$B$9+1))/(7*($D161="Weekly")+14*($D161="Every 2 weeks")))-MAX(0,-INT(($C161-Paychecks!$A$9)/(7*($D161="Weekly")+14*($D161="Every 2 weeks"))))),IF((($D161="Monthly")+3*($D161="Quarterly")+12*($D161="Yearly"))&gt;0,IF(((YEAR((Paychecks!$B$9+1))-YEAR($C161))*12+MONTH((Paychecks!$B$9+1))-MONTH($C161))&lt;0,0,INT((((YEAR((Paychecks!$B$9+1))-YEAR($C161))*12+MONTH((Paychecks!$B$9+1))-MONTH($C161))-1)/(($D161="Monthly")+3*($D161="Quarterly")+12*($D161="Yearly")))+1+(MOD(((YEAR((Paychecks!$B$9+1))-YEAR($C161))*12+MONTH((Paychecks!$B$9+1))-MONTH($C161)),(($D161="Monthly")+3*($D161="Quarterly")+12*($D161="Yearly")))=0)*(EDATE($C161,((YEAR((Paychecks!$B$9+1))-YEAR($C161))*12+MONTH((Paychecks!$B$9+1))-MONTH($C161)))&lt;(Paychecks!$B$9+1)))-IF(((YEAR(Paychecks!$A$9)-YEAR($C161))*12+MONTH(Paychecks!$A$9)-MONTH($C161))&lt;0,0,INT((((YEAR(Paychecks!$A$9)-YEAR($C161))*12+MONTH(Paychecks!$A$9)-MONTH($C161))-1)/(($D161="Monthly")+3*($D161="Quarterly")+12*($D161="Yearly")))+1+(MOD(((YEAR(Paychecks!$A$9)-YEAR($C161))*12+MONTH(Paychecks!$A$9)-MONTH($C161)),(($D161="Monthly")+3*($D161="Quarterly")+12*($D161="Yearly")))=0)*(EDATE($C161,((YEAR(Paychecks!$A$9)-YEAR($C161))*12+MONTH(Paychecks!$A$9)-MONTH($C161)))&lt;Paychecks!$A$9)),($C161&gt;=Paychecks!$A$9)*($C161&lt;=Paychecks!$B$9))))</f>
      </c>
    </row>
    <row r="162" spans="1:18" x14ac:dyDescent="0.25">
      <c r="A162" s="2"/>
      <c r="B162" s="11"/>
      <c r="C162" s="9"/>
      <c r="D162" s="2"/>
      <c r="E162" s="2"/>
      <c r="F162" s="2"/>
      <c r="G162" s="2">
        <f>IF(A162="","",IF(F162="Yes","Paid",IF(C162&lt;TODAY(),"Overdue",IF(C162-TODAY()&lt;=HeadsUp,"Due soon",IF(E162="Yes","Autopay","Upcoming")))))</f>
      </c>
      <c r="H162" s="2">
        <f>IF(OR(A162="",F162="Yes"),"",C162-TODAY())</f>
      </c>
      <c r="I162" s="9">
        <f>IF(OR(A162="",C162=""),"",IF(OR(C162&lt;Paychecks!$A$2,C162&gt;Paychecks!$B$9),"",INDEX(Paychecks!$A$2:$A$9,MATCH(C162,Paychecks!$A$2:$A$9,1))))</f>
      </c>
      <c r="J162" s="2"/>
      <c r="K162" s="14">
        <f>IF(OR($A162="",$C162=""),0,IF((7*($D162="Weekly")+14*($D162="Every 2 weeks"))&gt;0,MAX(0,-INT(($C162-(Paychecks!$B$2+1))/(7*($D162="Weekly")+14*($D162="Every 2 weeks")))-MAX(0,-INT(($C162-Paychecks!$A$2)/(7*($D162="Weekly")+14*($D162="Every 2 weeks"))))),IF((($D162="Monthly")+3*($D162="Quarterly")+12*($D162="Yearly"))&gt;0,IF(((YEAR((Paychecks!$B$2+1))-YEAR($C162))*12+MONTH((Paychecks!$B$2+1))-MONTH($C162))&lt;0,0,INT((((YEAR((Paychecks!$B$2+1))-YEAR($C162))*12+MONTH((Paychecks!$B$2+1))-MONTH($C162))-1)/(($D162="Monthly")+3*($D162="Quarterly")+12*($D162="Yearly")))+1+(MOD(((YEAR((Paychecks!$B$2+1))-YEAR($C162))*12+MONTH((Paychecks!$B$2+1))-MONTH($C162)),(($D162="Monthly")+3*($D162="Quarterly")+12*($D162="Yearly")))=0)*(EDATE($C162,((YEAR((Paychecks!$B$2+1))-YEAR($C162))*12+MONTH((Paychecks!$B$2+1))-MONTH($C162)))&lt;(Paychecks!$B$2+1)))-IF(((YEAR(Paychecks!$A$2)-YEAR($C162))*12+MONTH(Paychecks!$A$2)-MONTH($C162))&lt;0,0,INT((((YEAR(Paychecks!$A$2)-YEAR($C162))*12+MONTH(Paychecks!$A$2)-MONTH($C162))-1)/(($D162="Monthly")+3*($D162="Quarterly")+12*($D162="Yearly")))+1+(MOD(((YEAR(Paychecks!$A$2)-YEAR($C162))*12+MONTH(Paychecks!$A$2)-MONTH($C162)),(($D162="Monthly")+3*($D162="Quarterly")+12*($D162="Yearly")))=0)*(EDATE($C162,((YEAR(Paychecks!$A$2)-YEAR($C162))*12+MONTH(Paychecks!$A$2)-MONTH($C162)))&lt;Paychecks!$A$2)),($C162&gt;=Paychecks!$A$2)*($C162&lt;=Paychecks!$B$2))))</f>
      </c>
      <c r="L162" s="14">
        <f>IF(OR($A162="",$C162=""),0,IF((7*($D162="Weekly")+14*($D162="Every 2 weeks"))&gt;0,MAX(0,-INT(($C162-(Paychecks!$B$3+1))/(7*($D162="Weekly")+14*($D162="Every 2 weeks")))-MAX(0,-INT(($C162-Paychecks!$A$3)/(7*($D162="Weekly")+14*($D162="Every 2 weeks"))))),IF((($D162="Monthly")+3*($D162="Quarterly")+12*($D162="Yearly"))&gt;0,IF(((YEAR((Paychecks!$B$3+1))-YEAR($C162))*12+MONTH((Paychecks!$B$3+1))-MONTH($C162))&lt;0,0,INT((((YEAR((Paychecks!$B$3+1))-YEAR($C162))*12+MONTH((Paychecks!$B$3+1))-MONTH($C162))-1)/(($D162="Monthly")+3*($D162="Quarterly")+12*($D162="Yearly")))+1+(MOD(((YEAR((Paychecks!$B$3+1))-YEAR($C162))*12+MONTH((Paychecks!$B$3+1))-MONTH($C162)),(($D162="Monthly")+3*($D162="Quarterly")+12*($D162="Yearly")))=0)*(EDATE($C162,((YEAR((Paychecks!$B$3+1))-YEAR($C162))*12+MONTH((Paychecks!$B$3+1))-MONTH($C162)))&lt;(Paychecks!$B$3+1)))-IF(((YEAR(Paychecks!$A$3)-YEAR($C162))*12+MONTH(Paychecks!$A$3)-MONTH($C162))&lt;0,0,INT((((YEAR(Paychecks!$A$3)-YEAR($C162))*12+MONTH(Paychecks!$A$3)-MONTH($C162))-1)/(($D162="Monthly")+3*($D162="Quarterly")+12*($D162="Yearly")))+1+(MOD(((YEAR(Paychecks!$A$3)-YEAR($C162))*12+MONTH(Paychecks!$A$3)-MONTH($C162)),(($D162="Monthly")+3*($D162="Quarterly")+12*($D162="Yearly")))=0)*(EDATE($C162,((YEAR(Paychecks!$A$3)-YEAR($C162))*12+MONTH(Paychecks!$A$3)-MONTH($C162)))&lt;Paychecks!$A$3)),($C162&gt;=Paychecks!$A$3)*($C162&lt;=Paychecks!$B$3))))</f>
      </c>
      <c r="M162" s="14">
        <f>IF(OR($A162="",$C162=""),0,IF((7*($D162="Weekly")+14*($D162="Every 2 weeks"))&gt;0,MAX(0,-INT(($C162-(Paychecks!$B$4+1))/(7*($D162="Weekly")+14*($D162="Every 2 weeks")))-MAX(0,-INT(($C162-Paychecks!$A$4)/(7*($D162="Weekly")+14*($D162="Every 2 weeks"))))),IF((($D162="Monthly")+3*($D162="Quarterly")+12*($D162="Yearly"))&gt;0,IF(((YEAR((Paychecks!$B$4+1))-YEAR($C162))*12+MONTH((Paychecks!$B$4+1))-MONTH($C162))&lt;0,0,INT((((YEAR((Paychecks!$B$4+1))-YEAR($C162))*12+MONTH((Paychecks!$B$4+1))-MONTH($C162))-1)/(($D162="Monthly")+3*($D162="Quarterly")+12*($D162="Yearly")))+1+(MOD(((YEAR((Paychecks!$B$4+1))-YEAR($C162))*12+MONTH((Paychecks!$B$4+1))-MONTH($C162)),(($D162="Monthly")+3*($D162="Quarterly")+12*($D162="Yearly")))=0)*(EDATE($C162,((YEAR((Paychecks!$B$4+1))-YEAR($C162))*12+MONTH((Paychecks!$B$4+1))-MONTH($C162)))&lt;(Paychecks!$B$4+1)))-IF(((YEAR(Paychecks!$A$4)-YEAR($C162))*12+MONTH(Paychecks!$A$4)-MONTH($C162))&lt;0,0,INT((((YEAR(Paychecks!$A$4)-YEAR($C162))*12+MONTH(Paychecks!$A$4)-MONTH($C162))-1)/(($D162="Monthly")+3*($D162="Quarterly")+12*($D162="Yearly")))+1+(MOD(((YEAR(Paychecks!$A$4)-YEAR($C162))*12+MONTH(Paychecks!$A$4)-MONTH($C162)),(($D162="Monthly")+3*($D162="Quarterly")+12*($D162="Yearly")))=0)*(EDATE($C162,((YEAR(Paychecks!$A$4)-YEAR($C162))*12+MONTH(Paychecks!$A$4)-MONTH($C162)))&lt;Paychecks!$A$4)),($C162&gt;=Paychecks!$A$4)*($C162&lt;=Paychecks!$B$4))))</f>
      </c>
      <c r="N162" s="14">
        <f>IF(OR($A162="",$C162=""),0,IF((7*($D162="Weekly")+14*($D162="Every 2 weeks"))&gt;0,MAX(0,-INT(($C162-(Paychecks!$B$5+1))/(7*($D162="Weekly")+14*($D162="Every 2 weeks")))-MAX(0,-INT(($C162-Paychecks!$A$5)/(7*($D162="Weekly")+14*($D162="Every 2 weeks"))))),IF((($D162="Monthly")+3*($D162="Quarterly")+12*($D162="Yearly"))&gt;0,IF(((YEAR((Paychecks!$B$5+1))-YEAR($C162))*12+MONTH((Paychecks!$B$5+1))-MONTH($C162))&lt;0,0,INT((((YEAR((Paychecks!$B$5+1))-YEAR($C162))*12+MONTH((Paychecks!$B$5+1))-MONTH($C162))-1)/(($D162="Monthly")+3*($D162="Quarterly")+12*($D162="Yearly")))+1+(MOD(((YEAR((Paychecks!$B$5+1))-YEAR($C162))*12+MONTH((Paychecks!$B$5+1))-MONTH($C162)),(($D162="Monthly")+3*($D162="Quarterly")+12*($D162="Yearly")))=0)*(EDATE($C162,((YEAR((Paychecks!$B$5+1))-YEAR($C162))*12+MONTH((Paychecks!$B$5+1))-MONTH($C162)))&lt;(Paychecks!$B$5+1)))-IF(((YEAR(Paychecks!$A$5)-YEAR($C162))*12+MONTH(Paychecks!$A$5)-MONTH($C162))&lt;0,0,INT((((YEAR(Paychecks!$A$5)-YEAR($C162))*12+MONTH(Paychecks!$A$5)-MONTH($C162))-1)/(($D162="Monthly")+3*($D162="Quarterly")+12*($D162="Yearly")))+1+(MOD(((YEAR(Paychecks!$A$5)-YEAR($C162))*12+MONTH(Paychecks!$A$5)-MONTH($C162)),(($D162="Monthly")+3*($D162="Quarterly")+12*($D162="Yearly")))=0)*(EDATE($C162,((YEAR(Paychecks!$A$5)-YEAR($C162))*12+MONTH(Paychecks!$A$5)-MONTH($C162)))&lt;Paychecks!$A$5)),($C162&gt;=Paychecks!$A$5)*($C162&lt;=Paychecks!$B$5))))</f>
      </c>
      <c r="O162" s="14">
        <f>IF(OR($A162="",$C162=""),0,IF((7*($D162="Weekly")+14*($D162="Every 2 weeks"))&gt;0,MAX(0,-INT(($C162-(Paychecks!$B$6+1))/(7*($D162="Weekly")+14*($D162="Every 2 weeks")))-MAX(0,-INT(($C162-Paychecks!$A$6)/(7*($D162="Weekly")+14*($D162="Every 2 weeks"))))),IF((($D162="Monthly")+3*($D162="Quarterly")+12*($D162="Yearly"))&gt;0,IF(((YEAR((Paychecks!$B$6+1))-YEAR($C162))*12+MONTH((Paychecks!$B$6+1))-MONTH($C162))&lt;0,0,INT((((YEAR((Paychecks!$B$6+1))-YEAR($C162))*12+MONTH((Paychecks!$B$6+1))-MONTH($C162))-1)/(($D162="Monthly")+3*($D162="Quarterly")+12*($D162="Yearly")))+1+(MOD(((YEAR((Paychecks!$B$6+1))-YEAR($C162))*12+MONTH((Paychecks!$B$6+1))-MONTH($C162)),(($D162="Monthly")+3*($D162="Quarterly")+12*($D162="Yearly")))=0)*(EDATE($C162,((YEAR((Paychecks!$B$6+1))-YEAR($C162))*12+MONTH((Paychecks!$B$6+1))-MONTH($C162)))&lt;(Paychecks!$B$6+1)))-IF(((YEAR(Paychecks!$A$6)-YEAR($C162))*12+MONTH(Paychecks!$A$6)-MONTH($C162))&lt;0,0,INT((((YEAR(Paychecks!$A$6)-YEAR($C162))*12+MONTH(Paychecks!$A$6)-MONTH($C162))-1)/(($D162="Monthly")+3*($D162="Quarterly")+12*($D162="Yearly")))+1+(MOD(((YEAR(Paychecks!$A$6)-YEAR($C162))*12+MONTH(Paychecks!$A$6)-MONTH($C162)),(($D162="Monthly")+3*($D162="Quarterly")+12*($D162="Yearly")))=0)*(EDATE($C162,((YEAR(Paychecks!$A$6)-YEAR($C162))*12+MONTH(Paychecks!$A$6)-MONTH($C162)))&lt;Paychecks!$A$6)),($C162&gt;=Paychecks!$A$6)*($C162&lt;=Paychecks!$B$6))))</f>
      </c>
      <c r="P162" s="14">
        <f>IF(OR($A162="",$C162=""),0,IF((7*($D162="Weekly")+14*($D162="Every 2 weeks"))&gt;0,MAX(0,-INT(($C162-(Paychecks!$B$7+1))/(7*($D162="Weekly")+14*($D162="Every 2 weeks")))-MAX(0,-INT(($C162-Paychecks!$A$7)/(7*($D162="Weekly")+14*($D162="Every 2 weeks"))))),IF((($D162="Monthly")+3*($D162="Quarterly")+12*($D162="Yearly"))&gt;0,IF(((YEAR((Paychecks!$B$7+1))-YEAR($C162))*12+MONTH((Paychecks!$B$7+1))-MONTH($C162))&lt;0,0,INT((((YEAR((Paychecks!$B$7+1))-YEAR($C162))*12+MONTH((Paychecks!$B$7+1))-MONTH($C162))-1)/(($D162="Monthly")+3*($D162="Quarterly")+12*($D162="Yearly")))+1+(MOD(((YEAR((Paychecks!$B$7+1))-YEAR($C162))*12+MONTH((Paychecks!$B$7+1))-MONTH($C162)),(($D162="Monthly")+3*($D162="Quarterly")+12*($D162="Yearly")))=0)*(EDATE($C162,((YEAR((Paychecks!$B$7+1))-YEAR($C162))*12+MONTH((Paychecks!$B$7+1))-MONTH($C162)))&lt;(Paychecks!$B$7+1)))-IF(((YEAR(Paychecks!$A$7)-YEAR($C162))*12+MONTH(Paychecks!$A$7)-MONTH($C162))&lt;0,0,INT((((YEAR(Paychecks!$A$7)-YEAR($C162))*12+MONTH(Paychecks!$A$7)-MONTH($C162))-1)/(($D162="Monthly")+3*($D162="Quarterly")+12*($D162="Yearly")))+1+(MOD(((YEAR(Paychecks!$A$7)-YEAR($C162))*12+MONTH(Paychecks!$A$7)-MONTH($C162)),(($D162="Monthly")+3*($D162="Quarterly")+12*($D162="Yearly")))=0)*(EDATE($C162,((YEAR(Paychecks!$A$7)-YEAR($C162))*12+MONTH(Paychecks!$A$7)-MONTH($C162)))&lt;Paychecks!$A$7)),($C162&gt;=Paychecks!$A$7)*($C162&lt;=Paychecks!$B$7))))</f>
      </c>
      <c r="Q162" s="14">
        <f>IF(OR($A162="",$C162=""),0,IF((7*($D162="Weekly")+14*($D162="Every 2 weeks"))&gt;0,MAX(0,-INT(($C162-(Paychecks!$B$8+1))/(7*($D162="Weekly")+14*($D162="Every 2 weeks")))-MAX(0,-INT(($C162-Paychecks!$A$8)/(7*($D162="Weekly")+14*($D162="Every 2 weeks"))))),IF((($D162="Monthly")+3*($D162="Quarterly")+12*($D162="Yearly"))&gt;0,IF(((YEAR((Paychecks!$B$8+1))-YEAR($C162))*12+MONTH((Paychecks!$B$8+1))-MONTH($C162))&lt;0,0,INT((((YEAR((Paychecks!$B$8+1))-YEAR($C162))*12+MONTH((Paychecks!$B$8+1))-MONTH($C162))-1)/(($D162="Monthly")+3*($D162="Quarterly")+12*($D162="Yearly")))+1+(MOD(((YEAR((Paychecks!$B$8+1))-YEAR($C162))*12+MONTH((Paychecks!$B$8+1))-MONTH($C162)),(($D162="Monthly")+3*($D162="Quarterly")+12*($D162="Yearly")))=0)*(EDATE($C162,((YEAR((Paychecks!$B$8+1))-YEAR($C162))*12+MONTH((Paychecks!$B$8+1))-MONTH($C162)))&lt;(Paychecks!$B$8+1)))-IF(((YEAR(Paychecks!$A$8)-YEAR($C162))*12+MONTH(Paychecks!$A$8)-MONTH($C162))&lt;0,0,INT((((YEAR(Paychecks!$A$8)-YEAR($C162))*12+MONTH(Paychecks!$A$8)-MONTH($C162))-1)/(($D162="Monthly")+3*($D162="Quarterly")+12*($D162="Yearly")))+1+(MOD(((YEAR(Paychecks!$A$8)-YEAR($C162))*12+MONTH(Paychecks!$A$8)-MONTH($C162)),(($D162="Monthly")+3*($D162="Quarterly")+12*($D162="Yearly")))=0)*(EDATE($C162,((YEAR(Paychecks!$A$8)-YEAR($C162))*12+MONTH(Paychecks!$A$8)-MONTH($C162)))&lt;Paychecks!$A$8)),($C162&gt;=Paychecks!$A$8)*($C162&lt;=Paychecks!$B$8))))</f>
      </c>
      <c r="R162" s="14">
        <f>IF(OR($A162="",$C162=""),0,IF((7*($D162="Weekly")+14*($D162="Every 2 weeks"))&gt;0,MAX(0,-INT(($C162-(Paychecks!$B$9+1))/(7*($D162="Weekly")+14*($D162="Every 2 weeks")))-MAX(0,-INT(($C162-Paychecks!$A$9)/(7*($D162="Weekly")+14*($D162="Every 2 weeks"))))),IF((($D162="Monthly")+3*($D162="Quarterly")+12*($D162="Yearly"))&gt;0,IF(((YEAR((Paychecks!$B$9+1))-YEAR($C162))*12+MONTH((Paychecks!$B$9+1))-MONTH($C162))&lt;0,0,INT((((YEAR((Paychecks!$B$9+1))-YEAR($C162))*12+MONTH((Paychecks!$B$9+1))-MONTH($C162))-1)/(($D162="Monthly")+3*($D162="Quarterly")+12*($D162="Yearly")))+1+(MOD(((YEAR((Paychecks!$B$9+1))-YEAR($C162))*12+MONTH((Paychecks!$B$9+1))-MONTH($C162)),(($D162="Monthly")+3*($D162="Quarterly")+12*($D162="Yearly")))=0)*(EDATE($C162,((YEAR((Paychecks!$B$9+1))-YEAR($C162))*12+MONTH((Paychecks!$B$9+1))-MONTH($C162)))&lt;(Paychecks!$B$9+1)))-IF(((YEAR(Paychecks!$A$9)-YEAR($C162))*12+MONTH(Paychecks!$A$9)-MONTH($C162))&lt;0,0,INT((((YEAR(Paychecks!$A$9)-YEAR($C162))*12+MONTH(Paychecks!$A$9)-MONTH($C162))-1)/(($D162="Monthly")+3*($D162="Quarterly")+12*($D162="Yearly")))+1+(MOD(((YEAR(Paychecks!$A$9)-YEAR($C162))*12+MONTH(Paychecks!$A$9)-MONTH($C162)),(($D162="Monthly")+3*($D162="Quarterly")+12*($D162="Yearly")))=0)*(EDATE($C162,((YEAR(Paychecks!$A$9)-YEAR($C162))*12+MONTH(Paychecks!$A$9)-MONTH($C162)))&lt;Paychecks!$A$9)),($C162&gt;=Paychecks!$A$9)*($C162&lt;=Paychecks!$B$9))))</f>
      </c>
    </row>
    <row r="163" spans="1:18" x14ac:dyDescent="0.25">
      <c r="A163" s="2"/>
      <c r="B163" s="11"/>
      <c r="C163" s="9"/>
      <c r="D163" s="2"/>
      <c r="E163" s="2"/>
      <c r="F163" s="2"/>
      <c r="G163" s="2">
        <f>IF(A163="","",IF(F163="Yes","Paid",IF(C163&lt;TODAY(),"Overdue",IF(C163-TODAY()&lt;=HeadsUp,"Due soon",IF(E163="Yes","Autopay","Upcoming")))))</f>
      </c>
      <c r="H163" s="2">
        <f>IF(OR(A163="",F163="Yes"),"",C163-TODAY())</f>
      </c>
      <c r="I163" s="9">
        <f>IF(OR(A163="",C163=""),"",IF(OR(C163&lt;Paychecks!$A$2,C163&gt;Paychecks!$B$9),"",INDEX(Paychecks!$A$2:$A$9,MATCH(C163,Paychecks!$A$2:$A$9,1))))</f>
      </c>
      <c r="J163" s="2"/>
      <c r="K163" s="14">
        <f>IF(OR($A163="",$C163=""),0,IF((7*($D163="Weekly")+14*($D163="Every 2 weeks"))&gt;0,MAX(0,-INT(($C163-(Paychecks!$B$2+1))/(7*($D163="Weekly")+14*($D163="Every 2 weeks")))-MAX(0,-INT(($C163-Paychecks!$A$2)/(7*($D163="Weekly")+14*($D163="Every 2 weeks"))))),IF((($D163="Monthly")+3*($D163="Quarterly")+12*($D163="Yearly"))&gt;0,IF(((YEAR((Paychecks!$B$2+1))-YEAR($C163))*12+MONTH((Paychecks!$B$2+1))-MONTH($C163))&lt;0,0,INT((((YEAR((Paychecks!$B$2+1))-YEAR($C163))*12+MONTH((Paychecks!$B$2+1))-MONTH($C163))-1)/(($D163="Monthly")+3*($D163="Quarterly")+12*($D163="Yearly")))+1+(MOD(((YEAR((Paychecks!$B$2+1))-YEAR($C163))*12+MONTH((Paychecks!$B$2+1))-MONTH($C163)),(($D163="Monthly")+3*($D163="Quarterly")+12*($D163="Yearly")))=0)*(EDATE($C163,((YEAR((Paychecks!$B$2+1))-YEAR($C163))*12+MONTH((Paychecks!$B$2+1))-MONTH($C163)))&lt;(Paychecks!$B$2+1)))-IF(((YEAR(Paychecks!$A$2)-YEAR($C163))*12+MONTH(Paychecks!$A$2)-MONTH($C163))&lt;0,0,INT((((YEAR(Paychecks!$A$2)-YEAR($C163))*12+MONTH(Paychecks!$A$2)-MONTH($C163))-1)/(($D163="Monthly")+3*($D163="Quarterly")+12*($D163="Yearly")))+1+(MOD(((YEAR(Paychecks!$A$2)-YEAR($C163))*12+MONTH(Paychecks!$A$2)-MONTH($C163)),(($D163="Monthly")+3*($D163="Quarterly")+12*($D163="Yearly")))=0)*(EDATE($C163,((YEAR(Paychecks!$A$2)-YEAR($C163))*12+MONTH(Paychecks!$A$2)-MONTH($C163)))&lt;Paychecks!$A$2)),($C163&gt;=Paychecks!$A$2)*($C163&lt;=Paychecks!$B$2))))</f>
      </c>
      <c r="L163" s="14">
        <f>IF(OR($A163="",$C163=""),0,IF((7*($D163="Weekly")+14*($D163="Every 2 weeks"))&gt;0,MAX(0,-INT(($C163-(Paychecks!$B$3+1))/(7*($D163="Weekly")+14*($D163="Every 2 weeks")))-MAX(0,-INT(($C163-Paychecks!$A$3)/(7*($D163="Weekly")+14*($D163="Every 2 weeks"))))),IF((($D163="Monthly")+3*($D163="Quarterly")+12*($D163="Yearly"))&gt;0,IF(((YEAR((Paychecks!$B$3+1))-YEAR($C163))*12+MONTH((Paychecks!$B$3+1))-MONTH($C163))&lt;0,0,INT((((YEAR((Paychecks!$B$3+1))-YEAR($C163))*12+MONTH((Paychecks!$B$3+1))-MONTH($C163))-1)/(($D163="Monthly")+3*($D163="Quarterly")+12*($D163="Yearly")))+1+(MOD(((YEAR((Paychecks!$B$3+1))-YEAR($C163))*12+MONTH((Paychecks!$B$3+1))-MONTH($C163)),(($D163="Monthly")+3*($D163="Quarterly")+12*($D163="Yearly")))=0)*(EDATE($C163,((YEAR((Paychecks!$B$3+1))-YEAR($C163))*12+MONTH((Paychecks!$B$3+1))-MONTH($C163)))&lt;(Paychecks!$B$3+1)))-IF(((YEAR(Paychecks!$A$3)-YEAR($C163))*12+MONTH(Paychecks!$A$3)-MONTH($C163))&lt;0,0,INT((((YEAR(Paychecks!$A$3)-YEAR($C163))*12+MONTH(Paychecks!$A$3)-MONTH($C163))-1)/(($D163="Monthly")+3*($D163="Quarterly")+12*($D163="Yearly")))+1+(MOD(((YEAR(Paychecks!$A$3)-YEAR($C163))*12+MONTH(Paychecks!$A$3)-MONTH($C163)),(($D163="Monthly")+3*($D163="Quarterly")+12*($D163="Yearly")))=0)*(EDATE($C163,((YEAR(Paychecks!$A$3)-YEAR($C163))*12+MONTH(Paychecks!$A$3)-MONTH($C163)))&lt;Paychecks!$A$3)),($C163&gt;=Paychecks!$A$3)*($C163&lt;=Paychecks!$B$3))))</f>
      </c>
      <c r="M163" s="14">
        <f>IF(OR($A163="",$C163=""),0,IF((7*($D163="Weekly")+14*($D163="Every 2 weeks"))&gt;0,MAX(0,-INT(($C163-(Paychecks!$B$4+1))/(7*($D163="Weekly")+14*($D163="Every 2 weeks")))-MAX(0,-INT(($C163-Paychecks!$A$4)/(7*($D163="Weekly")+14*($D163="Every 2 weeks"))))),IF((($D163="Monthly")+3*($D163="Quarterly")+12*($D163="Yearly"))&gt;0,IF(((YEAR((Paychecks!$B$4+1))-YEAR($C163))*12+MONTH((Paychecks!$B$4+1))-MONTH($C163))&lt;0,0,INT((((YEAR((Paychecks!$B$4+1))-YEAR($C163))*12+MONTH((Paychecks!$B$4+1))-MONTH($C163))-1)/(($D163="Monthly")+3*($D163="Quarterly")+12*($D163="Yearly")))+1+(MOD(((YEAR((Paychecks!$B$4+1))-YEAR($C163))*12+MONTH((Paychecks!$B$4+1))-MONTH($C163)),(($D163="Monthly")+3*($D163="Quarterly")+12*($D163="Yearly")))=0)*(EDATE($C163,((YEAR((Paychecks!$B$4+1))-YEAR($C163))*12+MONTH((Paychecks!$B$4+1))-MONTH($C163)))&lt;(Paychecks!$B$4+1)))-IF(((YEAR(Paychecks!$A$4)-YEAR($C163))*12+MONTH(Paychecks!$A$4)-MONTH($C163))&lt;0,0,INT((((YEAR(Paychecks!$A$4)-YEAR($C163))*12+MONTH(Paychecks!$A$4)-MONTH($C163))-1)/(($D163="Monthly")+3*($D163="Quarterly")+12*($D163="Yearly")))+1+(MOD(((YEAR(Paychecks!$A$4)-YEAR($C163))*12+MONTH(Paychecks!$A$4)-MONTH($C163)),(($D163="Monthly")+3*($D163="Quarterly")+12*($D163="Yearly")))=0)*(EDATE($C163,((YEAR(Paychecks!$A$4)-YEAR($C163))*12+MONTH(Paychecks!$A$4)-MONTH($C163)))&lt;Paychecks!$A$4)),($C163&gt;=Paychecks!$A$4)*($C163&lt;=Paychecks!$B$4))))</f>
      </c>
      <c r="N163" s="14">
        <f>IF(OR($A163="",$C163=""),0,IF((7*($D163="Weekly")+14*($D163="Every 2 weeks"))&gt;0,MAX(0,-INT(($C163-(Paychecks!$B$5+1))/(7*($D163="Weekly")+14*($D163="Every 2 weeks")))-MAX(0,-INT(($C163-Paychecks!$A$5)/(7*($D163="Weekly")+14*($D163="Every 2 weeks"))))),IF((($D163="Monthly")+3*($D163="Quarterly")+12*($D163="Yearly"))&gt;0,IF(((YEAR((Paychecks!$B$5+1))-YEAR($C163))*12+MONTH((Paychecks!$B$5+1))-MONTH($C163))&lt;0,0,INT((((YEAR((Paychecks!$B$5+1))-YEAR($C163))*12+MONTH((Paychecks!$B$5+1))-MONTH($C163))-1)/(($D163="Monthly")+3*($D163="Quarterly")+12*($D163="Yearly")))+1+(MOD(((YEAR((Paychecks!$B$5+1))-YEAR($C163))*12+MONTH((Paychecks!$B$5+1))-MONTH($C163)),(($D163="Monthly")+3*($D163="Quarterly")+12*($D163="Yearly")))=0)*(EDATE($C163,((YEAR((Paychecks!$B$5+1))-YEAR($C163))*12+MONTH((Paychecks!$B$5+1))-MONTH($C163)))&lt;(Paychecks!$B$5+1)))-IF(((YEAR(Paychecks!$A$5)-YEAR($C163))*12+MONTH(Paychecks!$A$5)-MONTH($C163))&lt;0,0,INT((((YEAR(Paychecks!$A$5)-YEAR($C163))*12+MONTH(Paychecks!$A$5)-MONTH($C163))-1)/(($D163="Monthly")+3*($D163="Quarterly")+12*($D163="Yearly")))+1+(MOD(((YEAR(Paychecks!$A$5)-YEAR($C163))*12+MONTH(Paychecks!$A$5)-MONTH($C163)),(($D163="Monthly")+3*($D163="Quarterly")+12*($D163="Yearly")))=0)*(EDATE($C163,((YEAR(Paychecks!$A$5)-YEAR($C163))*12+MONTH(Paychecks!$A$5)-MONTH($C163)))&lt;Paychecks!$A$5)),($C163&gt;=Paychecks!$A$5)*($C163&lt;=Paychecks!$B$5))))</f>
      </c>
      <c r="O163" s="14">
        <f>IF(OR($A163="",$C163=""),0,IF((7*($D163="Weekly")+14*($D163="Every 2 weeks"))&gt;0,MAX(0,-INT(($C163-(Paychecks!$B$6+1))/(7*($D163="Weekly")+14*($D163="Every 2 weeks")))-MAX(0,-INT(($C163-Paychecks!$A$6)/(7*($D163="Weekly")+14*($D163="Every 2 weeks"))))),IF((($D163="Monthly")+3*($D163="Quarterly")+12*($D163="Yearly"))&gt;0,IF(((YEAR((Paychecks!$B$6+1))-YEAR($C163))*12+MONTH((Paychecks!$B$6+1))-MONTH($C163))&lt;0,0,INT((((YEAR((Paychecks!$B$6+1))-YEAR($C163))*12+MONTH((Paychecks!$B$6+1))-MONTH($C163))-1)/(($D163="Monthly")+3*($D163="Quarterly")+12*($D163="Yearly")))+1+(MOD(((YEAR((Paychecks!$B$6+1))-YEAR($C163))*12+MONTH((Paychecks!$B$6+1))-MONTH($C163)),(($D163="Monthly")+3*($D163="Quarterly")+12*($D163="Yearly")))=0)*(EDATE($C163,((YEAR((Paychecks!$B$6+1))-YEAR($C163))*12+MONTH((Paychecks!$B$6+1))-MONTH($C163)))&lt;(Paychecks!$B$6+1)))-IF(((YEAR(Paychecks!$A$6)-YEAR($C163))*12+MONTH(Paychecks!$A$6)-MONTH($C163))&lt;0,0,INT((((YEAR(Paychecks!$A$6)-YEAR($C163))*12+MONTH(Paychecks!$A$6)-MONTH($C163))-1)/(($D163="Monthly")+3*($D163="Quarterly")+12*($D163="Yearly")))+1+(MOD(((YEAR(Paychecks!$A$6)-YEAR($C163))*12+MONTH(Paychecks!$A$6)-MONTH($C163)),(($D163="Monthly")+3*($D163="Quarterly")+12*($D163="Yearly")))=0)*(EDATE($C163,((YEAR(Paychecks!$A$6)-YEAR($C163))*12+MONTH(Paychecks!$A$6)-MONTH($C163)))&lt;Paychecks!$A$6)),($C163&gt;=Paychecks!$A$6)*($C163&lt;=Paychecks!$B$6))))</f>
      </c>
      <c r="P163" s="14">
        <f>IF(OR($A163="",$C163=""),0,IF((7*($D163="Weekly")+14*($D163="Every 2 weeks"))&gt;0,MAX(0,-INT(($C163-(Paychecks!$B$7+1))/(7*($D163="Weekly")+14*($D163="Every 2 weeks")))-MAX(0,-INT(($C163-Paychecks!$A$7)/(7*($D163="Weekly")+14*($D163="Every 2 weeks"))))),IF((($D163="Monthly")+3*($D163="Quarterly")+12*($D163="Yearly"))&gt;0,IF(((YEAR((Paychecks!$B$7+1))-YEAR($C163))*12+MONTH((Paychecks!$B$7+1))-MONTH($C163))&lt;0,0,INT((((YEAR((Paychecks!$B$7+1))-YEAR($C163))*12+MONTH((Paychecks!$B$7+1))-MONTH($C163))-1)/(($D163="Monthly")+3*($D163="Quarterly")+12*($D163="Yearly")))+1+(MOD(((YEAR((Paychecks!$B$7+1))-YEAR($C163))*12+MONTH((Paychecks!$B$7+1))-MONTH($C163)),(($D163="Monthly")+3*($D163="Quarterly")+12*($D163="Yearly")))=0)*(EDATE($C163,((YEAR((Paychecks!$B$7+1))-YEAR($C163))*12+MONTH((Paychecks!$B$7+1))-MONTH($C163)))&lt;(Paychecks!$B$7+1)))-IF(((YEAR(Paychecks!$A$7)-YEAR($C163))*12+MONTH(Paychecks!$A$7)-MONTH($C163))&lt;0,0,INT((((YEAR(Paychecks!$A$7)-YEAR($C163))*12+MONTH(Paychecks!$A$7)-MONTH($C163))-1)/(($D163="Monthly")+3*($D163="Quarterly")+12*($D163="Yearly")))+1+(MOD(((YEAR(Paychecks!$A$7)-YEAR($C163))*12+MONTH(Paychecks!$A$7)-MONTH($C163)),(($D163="Monthly")+3*($D163="Quarterly")+12*($D163="Yearly")))=0)*(EDATE($C163,((YEAR(Paychecks!$A$7)-YEAR($C163))*12+MONTH(Paychecks!$A$7)-MONTH($C163)))&lt;Paychecks!$A$7)),($C163&gt;=Paychecks!$A$7)*($C163&lt;=Paychecks!$B$7))))</f>
      </c>
      <c r="Q163" s="14">
        <f>IF(OR($A163="",$C163=""),0,IF((7*($D163="Weekly")+14*($D163="Every 2 weeks"))&gt;0,MAX(0,-INT(($C163-(Paychecks!$B$8+1))/(7*($D163="Weekly")+14*($D163="Every 2 weeks")))-MAX(0,-INT(($C163-Paychecks!$A$8)/(7*($D163="Weekly")+14*($D163="Every 2 weeks"))))),IF((($D163="Monthly")+3*($D163="Quarterly")+12*($D163="Yearly"))&gt;0,IF(((YEAR((Paychecks!$B$8+1))-YEAR($C163))*12+MONTH((Paychecks!$B$8+1))-MONTH($C163))&lt;0,0,INT((((YEAR((Paychecks!$B$8+1))-YEAR($C163))*12+MONTH((Paychecks!$B$8+1))-MONTH($C163))-1)/(($D163="Monthly")+3*($D163="Quarterly")+12*($D163="Yearly")))+1+(MOD(((YEAR((Paychecks!$B$8+1))-YEAR($C163))*12+MONTH((Paychecks!$B$8+1))-MONTH($C163)),(($D163="Monthly")+3*($D163="Quarterly")+12*($D163="Yearly")))=0)*(EDATE($C163,((YEAR((Paychecks!$B$8+1))-YEAR($C163))*12+MONTH((Paychecks!$B$8+1))-MONTH($C163)))&lt;(Paychecks!$B$8+1)))-IF(((YEAR(Paychecks!$A$8)-YEAR($C163))*12+MONTH(Paychecks!$A$8)-MONTH($C163))&lt;0,0,INT((((YEAR(Paychecks!$A$8)-YEAR($C163))*12+MONTH(Paychecks!$A$8)-MONTH($C163))-1)/(($D163="Monthly")+3*($D163="Quarterly")+12*($D163="Yearly")))+1+(MOD(((YEAR(Paychecks!$A$8)-YEAR($C163))*12+MONTH(Paychecks!$A$8)-MONTH($C163)),(($D163="Monthly")+3*($D163="Quarterly")+12*($D163="Yearly")))=0)*(EDATE($C163,((YEAR(Paychecks!$A$8)-YEAR($C163))*12+MONTH(Paychecks!$A$8)-MONTH($C163)))&lt;Paychecks!$A$8)),($C163&gt;=Paychecks!$A$8)*($C163&lt;=Paychecks!$B$8))))</f>
      </c>
      <c r="R163" s="14">
        <f>IF(OR($A163="",$C163=""),0,IF((7*($D163="Weekly")+14*($D163="Every 2 weeks"))&gt;0,MAX(0,-INT(($C163-(Paychecks!$B$9+1))/(7*($D163="Weekly")+14*($D163="Every 2 weeks")))-MAX(0,-INT(($C163-Paychecks!$A$9)/(7*($D163="Weekly")+14*($D163="Every 2 weeks"))))),IF((($D163="Monthly")+3*($D163="Quarterly")+12*($D163="Yearly"))&gt;0,IF(((YEAR((Paychecks!$B$9+1))-YEAR($C163))*12+MONTH((Paychecks!$B$9+1))-MONTH($C163))&lt;0,0,INT((((YEAR((Paychecks!$B$9+1))-YEAR($C163))*12+MONTH((Paychecks!$B$9+1))-MONTH($C163))-1)/(($D163="Monthly")+3*($D163="Quarterly")+12*($D163="Yearly")))+1+(MOD(((YEAR((Paychecks!$B$9+1))-YEAR($C163))*12+MONTH((Paychecks!$B$9+1))-MONTH($C163)),(($D163="Monthly")+3*($D163="Quarterly")+12*($D163="Yearly")))=0)*(EDATE($C163,((YEAR((Paychecks!$B$9+1))-YEAR($C163))*12+MONTH((Paychecks!$B$9+1))-MONTH($C163)))&lt;(Paychecks!$B$9+1)))-IF(((YEAR(Paychecks!$A$9)-YEAR($C163))*12+MONTH(Paychecks!$A$9)-MONTH($C163))&lt;0,0,INT((((YEAR(Paychecks!$A$9)-YEAR($C163))*12+MONTH(Paychecks!$A$9)-MONTH($C163))-1)/(($D163="Monthly")+3*($D163="Quarterly")+12*($D163="Yearly")))+1+(MOD(((YEAR(Paychecks!$A$9)-YEAR($C163))*12+MONTH(Paychecks!$A$9)-MONTH($C163)),(($D163="Monthly")+3*($D163="Quarterly")+12*($D163="Yearly")))=0)*(EDATE($C163,((YEAR(Paychecks!$A$9)-YEAR($C163))*12+MONTH(Paychecks!$A$9)-MONTH($C163)))&lt;Paychecks!$A$9)),($C163&gt;=Paychecks!$A$9)*($C163&lt;=Paychecks!$B$9))))</f>
      </c>
    </row>
    <row r="164" spans="1:18" x14ac:dyDescent="0.25">
      <c r="A164" s="2"/>
      <c r="B164" s="11"/>
      <c r="C164" s="9"/>
      <c r="D164" s="2"/>
      <c r="E164" s="2"/>
      <c r="F164" s="2"/>
      <c r="G164" s="2">
        <f>IF(A164="","",IF(F164="Yes","Paid",IF(C164&lt;TODAY(),"Overdue",IF(C164-TODAY()&lt;=HeadsUp,"Due soon",IF(E164="Yes","Autopay","Upcoming")))))</f>
      </c>
      <c r="H164" s="2">
        <f>IF(OR(A164="",F164="Yes"),"",C164-TODAY())</f>
      </c>
      <c r="I164" s="9">
        <f>IF(OR(A164="",C164=""),"",IF(OR(C164&lt;Paychecks!$A$2,C164&gt;Paychecks!$B$9),"",INDEX(Paychecks!$A$2:$A$9,MATCH(C164,Paychecks!$A$2:$A$9,1))))</f>
      </c>
      <c r="J164" s="2"/>
      <c r="K164" s="14">
        <f>IF(OR($A164="",$C164=""),0,IF((7*($D164="Weekly")+14*($D164="Every 2 weeks"))&gt;0,MAX(0,-INT(($C164-(Paychecks!$B$2+1))/(7*($D164="Weekly")+14*($D164="Every 2 weeks")))-MAX(0,-INT(($C164-Paychecks!$A$2)/(7*($D164="Weekly")+14*($D164="Every 2 weeks"))))),IF((($D164="Monthly")+3*($D164="Quarterly")+12*($D164="Yearly"))&gt;0,IF(((YEAR((Paychecks!$B$2+1))-YEAR($C164))*12+MONTH((Paychecks!$B$2+1))-MONTH($C164))&lt;0,0,INT((((YEAR((Paychecks!$B$2+1))-YEAR($C164))*12+MONTH((Paychecks!$B$2+1))-MONTH($C164))-1)/(($D164="Monthly")+3*($D164="Quarterly")+12*($D164="Yearly")))+1+(MOD(((YEAR((Paychecks!$B$2+1))-YEAR($C164))*12+MONTH((Paychecks!$B$2+1))-MONTH($C164)),(($D164="Monthly")+3*($D164="Quarterly")+12*($D164="Yearly")))=0)*(EDATE($C164,((YEAR((Paychecks!$B$2+1))-YEAR($C164))*12+MONTH((Paychecks!$B$2+1))-MONTH($C164)))&lt;(Paychecks!$B$2+1)))-IF(((YEAR(Paychecks!$A$2)-YEAR($C164))*12+MONTH(Paychecks!$A$2)-MONTH($C164))&lt;0,0,INT((((YEAR(Paychecks!$A$2)-YEAR($C164))*12+MONTH(Paychecks!$A$2)-MONTH($C164))-1)/(($D164="Monthly")+3*($D164="Quarterly")+12*($D164="Yearly")))+1+(MOD(((YEAR(Paychecks!$A$2)-YEAR($C164))*12+MONTH(Paychecks!$A$2)-MONTH($C164)),(($D164="Monthly")+3*($D164="Quarterly")+12*($D164="Yearly")))=0)*(EDATE($C164,((YEAR(Paychecks!$A$2)-YEAR($C164))*12+MONTH(Paychecks!$A$2)-MONTH($C164)))&lt;Paychecks!$A$2)),($C164&gt;=Paychecks!$A$2)*($C164&lt;=Paychecks!$B$2))))</f>
      </c>
      <c r="L164" s="14">
        <f>IF(OR($A164="",$C164=""),0,IF((7*($D164="Weekly")+14*($D164="Every 2 weeks"))&gt;0,MAX(0,-INT(($C164-(Paychecks!$B$3+1))/(7*($D164="Weekly")+14*($D164="Every 2 weeks")))-MAX(0,-INT(($C164-Paychecks!$A$3)/(7*($D164="Weekly")+14*($D164="Every 2 weeks"))))),IF((($D164="Monthly")+3*($D164="Quarterly")+12*($D164="Yearly"))&gt;0,IF(((YEAR((Paychecks!$B$3+1))-YEAR($C164))*12+MONTH((Paychecks!$B$3+1))-MONTH($C164))&lt;0,0,INT((((YEAR((Paychecks!$B$3+1))-YEAR($C164))*12+MONTH((Paychecks!$B$3+1))-MONTH($C164))-1)/(($D164="Monthly")+3*($D164="Quarterly")+12*($D164="Yearly")))+1+(MOD(((YEAR((Paychecks!$B$3+1))-YEAR($C164))*12+MONTH((Paychecks!$B$3+1))-MONTH($C164)),(($D164="Monthly")+3*($D164="Quarterly")+12*($D164="Yearly")))=0)*(EDATE($C164,((YEAR((Paychecks!$B$3+1))-YEAR($C164))*12+MONTH((Paychecks!$B$3+1))-MONTH($C164)))&lt;(Paychecks!$B$3+1)))-IF(((YEAR(Paychecks!$A$3)-YEAR($C164))*12+MONTH(Paychecks!$A$3)-MONTH($C164))&lt;0,0,INT((((YEAR(Paychecks!$A$3)-YEAR($C164))*12+MONTH(Paychecks!$A$3)-MONTH($C164))-1)/(($D164="Monthly")+3*($D164="Quarterly")+12*($D164="Yearly")))+1+(MOD(((YEAR(Paychecks!$A$3)-YEAR($C164))*12+MONTH(Paychecks!$A$3)-MONTH($C164)),(($D164="Monthly")+3*($D164="Quarterly")+12*($D164="Yearly")))=0)*(EDATE($C164,((YEAR(Paychecks!$A$3)-YEAR($C164))*12+MONTH(Paychecks!$A$3)-MONTH($C164)))&lt;Paychecks!$A$3)),($C164&gt;=Paychecks!$A$3)*($C164&lt;=Paychecks!$B$3))))</f>
      </c>
      <c r="M164" s="14">
        <f>IF(OR($A164="",$C164=""),0,IF((7*($D164="Weekly")+14*($D164="Every 2 weeks"))&gt;0,MAX(0,-INT(($C164-(Paychecks!$B$4+1))/(7*($D164="Weekly")+14*($D164="Every 2 weeks")))-MAX(0,-INT(($C164-Paychecks!$A$4)/(7*($D164="Weekly")+14*($D164="Every 2 weeks"))))),IF((($D164="Monthly")+3*($D164="Quarterly")+12*($D164="Yearly"))&gt;0,IF(((YEAR((Paychecks!$B$4+1))-YEAR($C164))*12+MONTH((Paychecks!$B$4+1))-MONTH($C164))&lt;0,0,INT((((YEAR((Paychecks!$B$4+1))-YEAR($C164))*12+MONTH((Paychecks!$B$4+1))-MONTH($C164))-1)/(($D164="Monthly")+3*($D164="Quarterly")+12*($D164="Yearly")))+1+(MOD(((YEAR((Paychecks!$B$4+1))-YEAR($C164))*12+MONTH((Paychecks!$B$4+1))-MONTH($C164)),(($D164="Monthly")+3*($D164="Quarterly")+12*($D164="Yearly")))=0)*(EDATE($C164,((YEAR((Paychecks!$B$4+1))-YEAR($C164))*12+MONTH((Paychecks!$B$4+1))-MONTH($C164)))&lt;(Paychecks!$B$4+1)))-IF(((YEAR(Paychecks!$A$4)-YEAR($C164))*12+MONTH(Paychecks!$A$4)-MONTH($C164))&lt;0,0,INT((((YEAR(Paychecks!$A$4)-YEAR($C164))*12+MONTH(Paychecks!$A$4)-MONTH($C164))-1)/(($D164="Monthly")+3*($D164="Quarterly")+12*($D164="Yearly")))+1+(MOD(((YEAR(Paychecks!$A$4)-YEAR($C164))*12+MONTH(Paychecks!$A$4)-MONTH($C164)),(($D164="Monthly")+3*($D164="Quarterly")+12*($D164="Yearly")))=0)*(EDATE($C164,((YEAR(Paychecks!$A$4)-YEAR($C164))*12+MONTH(Paychecks!$A$4)-MONTH($C164)))&lt;Paychecks!$A$4)),($C164&gt;=Paychecks!$A$4)*($C164&lt;=Paychecks!$B$4))))</f>
      </c>
      <c r="N164" s="14">
        <f>IF(OR($A164="",$C164=""),0,IF((7*($D164="Weekly")+14*($D164="Every 2 weeks"))&gt;0,MAX(0,-INT(($C164-(Paychecks!$B$5+1))/(7*($D164="Weekly")+14*($D164="Every 2 weeks")))-MAX(0,-INT(($C164-Paychecks!$A$5)/(7*($D164="Weekly")+14*($D164="Every 2 weeks"))))),IF((($D164="Monthly")+3*($D164="Quarterly")+12*($D164="Yearly"))&gt;0,IF(((YEAR((Paychecks!$B$5+1))-YEAR($C164))*12+MONTH((Paychecks!$B$5+1))-MONTH($C164))&lt;0,0,INT((((YEAR((Paychecks!$B$5+1))-YEAR($C164))*12+MONTH((Paychecks!$B$5+1))-MONTH($C164))-1)/(($D164="Monthly")+3*($D164="Quarterly")+12*($D164="Yearly")))+1+(MOD(((YEAR((Paychecks!$B$5+1))-YEAR($C164))*12+MONTH((Paychecks!$B$5+1))-MONTH($C164)),(($D164="Monthly")+3*($D164="Quarterly")+12*($D164="Yearly")))=0)*(EDATE($C164,((YEAR((Paychecks!$B$5+1))-YEAR($C164))*12+MONTH((Paychecks!$B$5+1))-MONTH($C164)))&lt;(Paychecks!$B$5+1)))-IF(((YEAR(Paychecks!$A$5)-YEAR($C164))*12+MONTH(Paychecks!$A$5)-MONTH($C164))&lt;0,0,INT((((YEAR(Paychecks!$A$5)-YEAR($C164))*12+MONTH(Paychecks!$A$5)-MONTH($C164))-1)/(($D164="Monthly")+3*($D164="Quarterly")+12*($D164="Yearly")))+1+(MOD(((YEAR(Paychecks!$A$5)-YEAR($C164))*12+MONTH(Paychecks!$A$5)-MONTH($C164)),(($D164="Monthly")+3*($D164="Quarterly")+12*($D164="Yearly")))=0)*(EDATE($C164,((YEAR(Paychecks!$A$5)-YEAR($C164))*12+MONTH(Paychecks!$A$5)-MONTH($C164)))&lt;Paychecks!$A$5)),($C164&gt;=Paychecks!$A$5)*($C164&lt;=Paychecks!$B$5))))</f>
      </c>
      <c r="O164" s="14">
        <f>IF(OR($A164="",$C164=""),0,IF((7*($D164="Weekly")+14*($D164="Every 2 weeks"))&gt;0,MAX(0,-INT(($C164-(Paychecks!$B$6+1))/(7*($D164="Weekly")+14*($D164="Every 2 weeks")))-MAX(0,-INT(($C164-Paychecks!$A$6)/(7*($D164="Weekly")+14*($D164="Every 2 weeks"))))),IF((($D164="Monthly")+3*($D164="Quarterly")+12*($D164="Yearly"))&gt;0,IF(((YEAR((Paychecks!$B$6+1))-YEAR($C164))*12+MONTH((Paychecks!$B$6+1))-MONTH($C164))&lt;0,0,INT((((YEAR((Paychecks!$B$6+1))-YEAR($C164))*12+MONTH((Paychecks!$B$6+1))-MONTH($C164))-1)/(($D164="Monthly")+3*($D164="Quarterly")+12*($D164="Yearly")))+1+(MOD(((YEAR((Paychecks!$B$6+1))-YEAR($C164))*12+MONTH((Paychecks!$B$6+1))-MONTH($C164)),(($D164="Monthly")+3*($D164="Quarterly")+12*($D164="Yearly")))=0)*(EDATE($C164,((YEAR((Paychecks!$B$6+1))-YEAR($C164))*12+MONTH((Paychecks!$B$6+1))-MONTH($C164)))&lt;(Paychecks!$B$6+1)))-IF(((YEAR(Paychecks!$A$6)-YEAR($C164))*12+MONTH(Paychecks!$A$6)-MONTH($C164))&lt;0,0,INT((((YEAR(Paychecks!$A$6)-YEAR($C164))*12+MONTH(Paychecks!$A$6)-MONTH($C164))-1)/(($D164="Monthly")+3*($D164="Quarterly")+12*($D164="Yearly")))+1+(MOD(((YEAR(Paychecks!$A$6)-YEAR($C164))*12+MONTH(Paychecks!$A$6)-MONTH($C164)),(($D164="Monthly")+3*($D164="Quarterly")+12*($D164="Yearly")))=0)*(EDATE($C164,((YEAR(Paychecks!$A$6)-YEAR($C164))*12+MONTH(Paychecks!$A$6)-MONTH($C164)))&lt;Paychecks!$A$6)),($C164&gt;=Paychecks!$A$6)*($C164&lt;=Paychecks!$B$6))))</f>
      </c>
      <c r="P164" s="14">
        <f>IF(OR($A164="",$C164=""),0,IF((7*($D164="Weekly")+14*($D164="Every 2 weeks"))&gt;0,MAX(0,-INT(($C164-(Paychecks!$B$7+1))/(7*($D164="Weekly")+14*($D164="Every 2 weeks")))-MAX(0,-INT(($C164-Paychecks!$A$7)/(7*($D164="Weekly")+14*($D164="Every 2 weeks"))))),IF((($D164="Monthly")+3*($D164="Quarterly")+12*($D164="Yearly"))&gt;0,IF(((YEAR((Paychecks!$B$7+1))-YEAR($C164))*12+MONTH((Paychecks!$B$7+1))-MONTH($C164))&lt;0,0,INT((((YEAR((Paychecks!$B$7+1))-YEAR($C164))*12+MONTH((Paychecks!$B$7+1))-MONTH($C164))-1)/(($D164="Monthly")+3*($D164="Quarterly")+12*($D164="Yearly")))+1+(MOD(((YEAR((Paychecks!$B$7+1))-YEAR($C164))*12+MONTH((Paychecks!$B$7+1))-MONTH($C164)),(($D164="Monthly")+3*($D164="Quarterly")+12*($D164="Yearly")))=0)*(EDATE($C164,((YEAR((Paychecks!$B$7+1))-YEAR($C164))*12+MONTH((Paychecks!$B$7+1))-MONTH($C164)))&lt;(Paychecks!$B$7+1)))-IF(((YEAR(Paychecks!$A$7)-YEAR($C164))*12+MONTH(Paychecks!$A$7)-MONTH($C164))&lt;0,0,INT((((YEAR(Paychecks!$A$7)-YEAR($C164))*12+MONTH(Paychecks!$A$7)-MONTH($C164))-1)/(($D164="Monthly")+3*($D164="Quarterly")+12*($D164="Yearly")))+1+(MOD(((YEAR(Paychecks!$A$7)-YEAR($C164))*12+MONTH(Paychecks!$A$7)-MONTH($C164)),(($D164="Monthly")+3*($D164="Quarterly")+12*($D164="Yearly")))=0)*(EDATE($C164,((YEAR(Paychecks!$A$7)-YEAR($C164))*12+MONTH(Paychecks!$A$7)-MONTH($C164)))&lt;Paychecks!$A$7)),($C164&gt;=Paychecks!$A$7)*($C164&lt;=Paychecks!$B$7))))</f>
      </c>
      <c r="Q164" s="14">
        <f>IF(OR($A164="",$C164=""),0,IF((7*($D164="Weekly")+14*($D164="Every 2 weeks"))&gt;0,MAX(0,-INT(($C164-(Paychecks!$B$8+1))/(7*($D164="Weekly")+14*($D164="Every 2 weeks")))-MAX(0,-INT(($C164-Paychecks!$A$8)/(7*($D164="Weekly")+14*($D164="Every 2 weeks"))))),IF((($D164="Monthly")+3*($D164="Quarterly")+12*($D164="Yearly"))&gt;0,IF(((YEAR((Paychecks!$B$8+1))-YEAR($C164))*12+MONTH((Paychecks!$B$8+1))-MONTH($C164))&lt;0,0,INT((((YEAR((Paychecks!$B$8+1))-YEAR($C164))*12+MONTH((Paychecks!$B$8+1))-MONTH($C164))-1)/(($D164="Monthly")+3*($D164="Quarterly")+12*($D164="Yearly")))+1+(MOD(((YEAR((Paychecks!$B$8+1))-YEAR($C164))*12+MONTH((Paychecks!$B$8+1))-MONTH($C164)),(($D164="Monthly")+3*($D164="Quarterly")+12*($D164="Yearly")))=0)*(EDATE($C164,((YEAR((Paychecks!$B$8+1))-YEAR($C164))*12+MONTH((Paychecks!$B$8+1))-MONTH($C164)))&lt;(Paychecks!$B$8+1)))-IF(((YEAR(Paychecks!$A$8)-YEAR($C164))*12+MONTH(Paychecks!$A$8)-MONTH($C164))&lt;0,0,INT((((YEAR(Paychecks!$A$8)-YEAR($C164))*12+MONTH(Paychecks!$A$8)-MONTH($C164))-1)/(($D164="Monthly")+3*($D164="Quarterly")+12*($D164="Yearly")))+1+(MOD(((YEAR(Paychecks!$A$8)-YEAR($C164))*12+MONTH(Paychecks!$A$8)-MONTH($C164)),(($D164="Monthly")+3*($D164="Quarterly")+12*($D164="Yearly")))=0)*(EDATE($C164,((YEAR(Paychecks!$A$8)-YEAR($C164))*12+MONTH(Paychecks!$A$8)-MONTH($C164)))&lt;Paychecks!$A$8)),($C164&gt;=Paychecks!$A$8)*($C164&lt;=Paychecks!$B$8))))</f>
      </c>
      <c r="R164" s="14">
        <f>IF(OR($A164="",$C164=""),0,IF((7*($D164="Weekly")+14*($D164="Every 2 weeks"))&gt;0,MAX(0,-INT(($C164-(Paychecks!$B$9+1))/(7*($D164="Weekly")+14*($D164="Every 2 weeks")))-MAX(0,-INT(($C164-Paychecks!$A$9)/(7*($D164="Weekly")+14*($D164="Every 2 weeks"))))),IF((($D164="Monthly")+3*($D164="Quarterly")+12*($D164="Yearly"))&gt;0,IF(((YEAR((Paychecks!$B$9+1))-YEAR($C164))*12+MONTH((Paychecks!$B$9+1))-MONTH($C164))&lt;0,0,INT((((YEAR((Paychecks!$B$9+1))-YEAR($C164))*12+MONTH((Paychecks!$B$9+1))-MONTH($C164))-1)/(($D164="Monthly")+3*($D164="Quarterly")+12*($D164="Yearly")))+1+(MOD(((YEAR((Paychecks!$B$9+1))-YEAR($C164))*12+MONTH((Paychecks!$B$9+1))-MONTH($C164)),(($D164="Monthly")+3*($D164="Quarterly")+12*($D164="Yearly")))=0)*(EDATE($C164,((YEAR((Paychecks!$B$9+1))-YEAR($C164))*12+MONTH((Paychecks!$B$9+1))-MONTH($C164)))&lt;(Paychecks!$B$9+1)))-IF(((YEAR(Paychecks!$A$9)-YEAR($C164))*12+MONTH(Paychecks!$A$9)-MONTH($C164))&lt;0,0,INT((((YEAR(Paychecks!$A$9)-YEAR($C164))*12+MONTH(Paychecks!$A$9)-MONTH($C164))-1)/(($D164="Monthly")+3*($D164="Quarterly")+12*($D164="Yearly")))+1+(MOD(((YEAR(Paychecks!$A$9)-YEAR($C164))*12+MONTH(Paychecks!$A$9)-MONTH($C164)),(($D164="Monthly")+3*($D164="Quarterly")+12*($D164="Yearly")))=0)*(EDATE($C164,((YEAR(Paychecks!$A$9)-YEAR($C164))*12+MONTH(Paychecks!$A$9)-MONTH($C164)))&lt;Paychecks!$A$9)),($C164&gt;=Paychecks!$A$9)*($C164&lt;=Paychecks!$B$9))))</f>
      </c>
    </row>
    <row r="165" spans="1:18" x14ac:dyDescent="0.25">
      <c r="A165" s="2"/>
      <c r="B165" s="11"/>
      <c r="C165" s="9"/>
      <c r="D165" s="2"/>
      <c r="E165" s="2"/>
      <c r="F165" s="2"/>
      <c r="G165" s="2">
        <f>IF(A165="","",IF(F165="Yes","Paid",IF(C165&lt;TODAY(),"Overdue",IF(C165-TODAY()&lt;=HeadsUp,"Due soon",IF(E165="Yes","Autopay","Upcoming")))))</f>
      </c>
      <c r="H165" s="2">
        <f>IF(OR(A165="",F165="Yes"),"",C165-TODAY())</f>
      </c>
      <c r="I165" s="9">
        <f>IF(OR(A165="",C165=""),"",IF(OR(C165&lt;Paychecks!$A$2,C165&gt;Paychecks!$B$9),"",INDEX(Paychecks!$A$2:$A$9,MATCH(C165,Paychecks!$A$2:$A$9,1))))</f>
      </c>
      <c r="J165" s="2"/>
      <c r="K165" s="14">
        <f>IF(OR($A165="",$C165=""),0,IF((7*($D165="Weekly")+14*($D165="Every 2 weeks"))&gt;0,MAX(0,-INT(($C165-(Paychecks!$B$2+1))/(7*($D165="Weekly")+14*($D165="Every 2 weeks")))-MAX(0,-INT(($C165-Paychecks!$A$2)/(7*($D165="Weekly")+14*($D165="Every 2 weeks"))))),IF((($D165="Monthly")+3*($D165="Quarterly")+12*($D165="Yearly"))&gt;0,IF(((YEAR((Paychecks!$B$2+1))-YEAR($C165))*12+MONTH((Paychecks!$B$2+1))-MONTH($C165))&lt;0,0,INT((((YEAR((Paychecks!$B$2+1))-YEAR($C165))*12+MONTH((Paychecks!$B$2+1))-MONTH($C165))-1)/(($D165="Monthly")+3*($D165="Quarterly")+12*($D165="Yearly")))+1+(MOD(((YEAR((Paychecks!$B$2+1))-YEAR($C165))*12+MONTH((Paychecks!$B$2+1))-MONTH($C165)),(($D165="Monthly")+3*($D165="Quarterly")+12*($D165="Yearly")))=0)*(EDATE($C165,((YEAR((Paychecks!$B$2+1))-YEAR($C165))*12+MONTH((Paychecks!$B$2+1))-MONTH($C165)))&lt;(Paychecks!$B$2+1)))-IF(((YEAR(Paychecks!$A$2)-YEAR($C165))*12+MONTH(Paychecks!$A$2)-MONTH($C165))&lt;0,0,INT((((YEAR(Paychecks!$A$2)-YEAR($C165))*12+MONTH(Paychecks!$A$2)-MONTH($C165))-1)/(($D165="Monthly")+3*($D165="Quarterly")+12*($D165="Yearly")))+1+(MOD(((YEAR(Paychecks!$A$2)-YEAR($C165))*12+MONTH(Paychecks!$A$2)-MONTH($C165)),(($D165="Monthly")+3*($D165="Quarterly")+12*($D165="Yearly")))=0)*(EDATE($C165,((YEAR(Paychecks!$A$2)-YEAR($C165))*12+MONTH(Paychecks!$A$2)-MONTH($C165)))&lt;Paychecks!$A$2)),($C165&gt;=Paychecks!$A$2)*($C165&lt;=Paychecks!$B$2))))</f>
      </c>
      <c r="L165" s="14">
        <f>IF(OR($A165="",$C165=""),0,IF((7*($D165="Weekly")+14*($D165="Every 2 weeks"))&gt;0,MAX(0,-INT(($C165-(Paychecks!$B$3+1))/(7*($D165="Weekly")+14*($D165="Every 2 weeks")))-MAX(0,-INT(($C165-Paychecks!$A$3)/(7*($D165="Weekly")+14*($D165="Every 2 weeks"))))),IF((($D165="Monthly")+3*($D165="Quarterly")+12*($D165="Yearly"))&gt;0,IF(((YEAR((Paychecks!$B$3+1))-YEAR($C165))*12+MONTH((Paychecks!$B$3+1))-MONTH($C165))&lt;0,0,INT((((YEAR((Paychecks!$B$3+1))-YEAR($C165))*12+MONTH((Paychecks!$B$3+1))-MONTH($C165))-1)/(($D165="Monthly")+3*($D165="Quarterly")+12*($D165="Yearly")))+1+(MOD(((YEAR((Paychecks!$B$3+1))-YEAR($C165))*12+MONTH((Paychecks!$B$3+1))-MONTH($C165)),(($D165="Monthly")+3*($D165="Quarterly")+12*($D165="Yearly")))=0)*(EDATE($C165,((YEAR((Paychecks!$B$3+1))-YEAR($C165))*12+MONTH((Paychecks!$B$3+1))-MONTH($C165)))&lt;(Paychecks!$B$3+1)))-IF(((YEAR(Paychecks!$A$3)-YEAR($C165))*12+MONTH(Paychecks!$A$3)-MONTH($C165))&lt;0,0,INT((((YEAR(Paychecks!$A$3)-YEAR($C165))*12+MONTH(Paychecks!$A$3)-MONTH($C165))-1)/(($D165="Monthly")+3*($D165="Quarterly")+12*($D165="Yearly")))+1+(MOD(((YEAR(Paychecks!$A$3)-YEAR($C165))*12+MONTH(Paychecks!$A$3)-MONTH($C165)),(($D165="Monthly")+3*($D165="Quarterly")+12*($D165="Yearly")))=0)*(EDATE($C165,((YEAR(Paychecks!$A$3)-YEAR($C165))*12+MONTH(Paychecks!$A$3)-MONTH($C165)))&lt;Paychecks!$A$3)),($C165&gt;=Paychecks!$A$3)*($C165&lt;=Paychecks!$B$3))))</f>
      </c>
      <c r="M165" s="14">
        <f>IF(OR($A165="",$C165=""),0,IF((7*($D165="Weekly")+14*($D165="Every 2 weeks"))&gt;0,MAX(0,-INT(($C165-(Paychecks!$B$4+1))/(7*($D165="Weekly")+14*($D165="Every 2 weeks")))-MAX(0,-INT(($C165-Paychecks!$A$4)/(7*($D165="Weekly")+14*($D165="Every 2 weeks"))))),IF((($D165="Monthly")+3*($D165="Quarterly")+12*($D165="Yearly"))&gt;0,IF(((YEAR((Paychecks!$B$4+1))-YEAR($C165))*12+MONTH((Paychecks!$B$4+1))-MONTH($C165))&lt;0,0,INT((((YEAR((Paychecks!$B$4+1))-YEAR($C165))*12+MONTH((Paychecks!$B$4+1))-MONTH($C165))-1)/(($D165="Monthly")+3*($D165="Quarterly")+12*($D165="Yearly")))+1+(MOD(((YEAR((Paychecks!$B$4+1))-YEAR($C165))*12+MONTH((Paychecks!$B$4+1))-MONTH($C165)),(($D165="Monthly")+3*($D165="Quarterly")+12*($D165="Yearly")))=0)*(EDATE($C165,((YEAR((Paychecks!$B$4+1))-YEAR($C165))*12+MONTH((Paychecks!$B$4+1))-MONTH($C165)))&lt;(Paychecks!$B$4+1)))-IF(((YEAR(Paychecks!$A$4)-YEAR($C165))*12+MONTH(Paychecks!$A$4)-MONTH($C165))&lt;0,0,INT((((YEAR(Paychecks!$A$4)-YEAR($C165))*12+MONTH(Paychecks!$A$4)-MONTH($C165))-1)/(($D165="Monthly")+3*($D165="Quarterly")+12*($D165="Yearly")))+1+(MOD(((YEAR(Paychecks!$A$4)-YEAR($C165))*12+MONTH(Paychecks!$A$4)-MONTH($C165)),(($D165="Monthly")+3*($D165="Quarterly")+12*($D165="Yearly")))=0)*(EDATE($C165,((YEAR(Paychecks!$A$4)-YEAR($C165))*12+MONTH(Paychecks!$A$4)-MONTH($C165)))&lt;Paychecks!$A$4)),($C165&gt;=Paychecks!$A$4)*($C165&lt;=Paychecks!$B$4))))</f>
      </c>
      <c r="N165" s="14">
        <f>IF(OR($A165="",$C165=""),0,IF((7*($D165="Weekly")+14*($D165="Every 2 weeks"))&gt;0,MAX(0,-INT(($C165-(Paychecks!$B$5+1))/(7*($D165="Weekly")+14*($D165="Every 2 weeks")))-MAX(0,-INT(($C165-Paychecks!$A$5)/(7*($D165="Weekly")+14*($D165="Every 2 weeks"))))),IF((($D165="Monthly")+3*($D165="Quarterly")+12*($D165="Yearly"))&gt;0,IF(((YEAR((Paychecks!$B$5+1))-YEAR($C165))*12+MONTH((Paychecks!$B$5+1))-MONTH($C165))&lt;0,0,INT((((YEAR((Paychecks!$B$5+1))-YEAR($C165))*12+MONTH((Paychecks!$B$5+1))-MONTH($C165))-1)/(($D165="Monthly")+3*($D165="Quarterly")+12*($D165="Yearly")))+1+(MOD(((YEAR((Paychecks!$B$5+1))-YEAR($C165))*12+MONTH((Paychecks!$B$5+1))-MONTH($C165)),(($D165="Monthly")+3*($D165="Quarterly")+12*($D165="Yearly")))=0)*(EDATE($C165,((YEAR((Paychecks!$B$5+1))-YEAR($C165))*12+MONTH((Paychecks!$B$5+1))-MONTH($C165)))&lt;(Paychecks!$B$5+1)))-IF(((YEAR(Paychecks!$A$5)-YEAR($C165))*12+MONTH(Paychecks!$A$5)-MONTH($C165))&lt;0,0,INT((((YEAR(Paychecks!$A$5)-YEAR($C165))*12+MONTH(Paychecks!$A$5)-MONTH($C165))-1)/(($D165="Monthly")+3*($D165="Quarterly")+12*($D165="Yearly")))+1+(MOD(((YEAR(Paychecks!$A$5)-YEAR($C165))*12+MONTH(Paychecks!$A$5)-MONTH($C165)),(($D165="Monthly")+3*($D165="Quarterly")+12*($D165="Yearly")))=0)*(EDATE($C165,((YEAR(Paychecks!$A$5)-YEAR($C165))*12+MONTH(Paychecks!$A$5)-MONTH($C165)))&lt;Paychecks!$A$5)),($C165&gt;=Paychecks!$A$5)*($C165&lt;=Paychecks!$B$5))))</f>
      </c>
      <c r="O165" s="14">
        <f>IF(OR($A165="",$C165=""),0,IF((7*($D165="Weekly")+14*($D165="Every 2 weeks"))&gt;0,MAX(0,-INT(($C165-(Paychecks!$B$6+1))/(7*($D165="Weekly")+14*($D165="Every 2 weeks")))-MAX(0,-INT(($C165-Paychecks!$A$6)/(7*($D165="Weekly")+14*($D165="Every 2 weeks"))))),IF((($D165="Monthly")+3*($D165="Quarterly")+12*($D165="Yearly"))&gt;0,IF(((YEAR((Paychecks!$B$6+1))-YEAR($C165))*12+MONTH((Paychecks!$B$6+1))-MONTH($C165))&lt;0,0,INT((((YEAR((Paychecks!$B$6+1))-YEAR($C165))*12+MONTH((Paychecks!$B$6+1))-MONTH($C165))-1)/(($D165="Monthly")+3*($D165="Quarterly")+12*($D165="Yearly")))+1+(MOD(((YEAR((Paychecks!$B$6+1))-YEAR($C165))*12+MONTH((Paychecks!$B$6+1))-MONTH($C165)),(($D165="Monthly")+3*($D165="Quarterly")+12*($D165="Yearly")))=0)*(EDATE($C165,((YEAR((Paychecks!$B$6+1))-YEAR($C165))*12+MONTH((Paychecks!$B$6+1))-MONTH($C165)))&lt;(Paychecks!$B$6+1)))-IF(((YEAR(Paychecks!$A$6)-YEAR($C165))*12+MONTH(Paychecks!$A$6)-MONTH($C165))&lt;0,0,INT((((YEAR(Paychecks!$A$6)-YEAR($C165))*12+MONTH(Paychecks!$A$6)-MONTH($C165))-1)/(($D165="Monthly")+3*($D165="Quarterly")+12*($D165="Yearly")))+1+(MOD(((YEAR(Paychecks!$A$6)-YEAR($C165))*12+MONTH(Paychecks!$A$6)-MONTH($C165)),(($D165="Monthly")+3*($D165="Quarterly")+12*($D165="Yearly")))=0)*(EDATE($C165,((YEAR(Paychecks!$A$6)-YEAR($C165))*12+MONTH(Paychecks!$A$6)-MONTH($C165)))&lt;Paychecks!$A$6)),($C165&gt;=Paychecks!$A$6)*($C165&lt;=Paychecks!$B$6))))</f>
      </c>
      <c r="P165" s="14">
        <f>IF(OR($A165="",$C165=""),0,IF((7*($D165="Weekly")+14*($D165="Every 2 weeks"))&gt;0,MAX(0,-INT(($C165-(Paychecks!$B$7+1))/(7*($D165="Weekly")+14*($D165="Every 2 weeks")))-MAX(0,-INT(($C165-Paychecks!$A$7)/(7*($D165="Weekly")+14*($D165="Every 2 weeks"))))),IF((($D165="Monthly")+3*($D165="Quarterly")+12*($D165="Yearly"))&gt;0,IF(((YEAR((Paychecks!$B$7+1))-YEAR($C165))*12+MONTH((Paychecks!$B$7+1))-MONTH($C165))&lt;0,0,INT((((YEAR((Paychecks!$B$7+1))-YEAR($C165))*12+MONTH((Paychecks!$B$7+1))-MONTH($C165))-1)/(($D165="Monthly")+3*($D165="Quarterly")+12*($D165="Yearly")))+1+(MOD(((YEAR((Paychecks!$B$7+1))-YEAR($C165))*12+MONTH((Paychecks!$B$7+1))-MONTH($C165)),(($D165="Monthly")+3*($D165="Quarterly")+12*($D165="Yearly")))=0)*(EDATE($C165,((YEAR((Paychecks!$B$7+1))-YEAR($C165))*12+MONTH((Paychecks!$B$7+1))-MONTH($C165)))&lt;(Paychecks!$B$7+1)))-IF(((YEAR(Paychecks!$A$7)-YEAR($C165))*12+MONTH(Paychecks!$A$7)-MONTH($C165))&lt;0,0,INT((((YEAR(Paychecks!$A$7)-YEAR($C165))*12+MONTH(Paychecks!$A$7)-MONTH($C165))-1)/(($D165="Monthly")+3*($D165="Quarterly")+12*($D165="Yearly")))+1+(MOD(((YEAR(Paychecks!$A$7)-YEAR($C165))*12+MONTH(Paychecks!$A$7)-MONTH($C165)),(($D165="Monthly")+3*($D165="Quarterly")+12*($D165="Yearly")))=0)*(EDATE($C165,((YEAR(Paychecks!$A$7)-YEAR($C165))*12+MONTH(Paychecks!$A$7)-MONTH($C165)))&lt;Paychecks!$A$7)),($C165&gt;=Paychecks!$A$7)*($C165&lt;=Paychecks!$B$7))))</f>
      </c>
      <c r="Q165" s="14">
        <f>IF(OR($A165="",$C165=""),0,IF((7*($D165="Weekly")+14*($D165="Every 2 weeks"))&gt;0,MAX(0,-INT(($C165-(Paychecks!$B$8+1))/(7*($D165="Weekly")+14*($D165="Every 2 weeks")))-MAX(0,-INT(($C165-Paychecks!$A$8)/(7*($D165="Weekly")+14*($D165="Every 2 weeks"))))),IF((($D165="Monthly")+3*($D165="Quarterly")+12*($D165="Yearly"))&gt;0,IF(((YEAR((Paychecks!$B$8+1))-YEAR($C165))*12+MONTH((Paychecks!$B$8+1))-MONTH($C165))&lt;0,0,INT((((YEAR((Paychecks!$B$8+1))-YEAR($C165))*12+MONTH((Paychecks!$B$8+1))-MONTH($C165))-1)/(($D165="Monthly")+3*($D165="Quarterly")+12*($D165="Yearly")))+1+(MOD(((YEAR((Paychecks!$B$8+1))-YEAR($C165))*12+MONTH((Paychecks!$B$8+1))-MONTH($C165)),(($D165="Monthly")+3*($D165="Quarterly")+12*($D165="Yearly")))=0)*(EDATE($C165,((YEAR((Paychecks!$B$8+1))-YEAR($C165))*12+MONTH((Paychecks!$B$8+1))-MONTH($C165)))&lt;(Paychecks!$B$8+1)))-IF(((YEAR(Paychecks!$A$8)-YEAR($C165))*12+MONTH(Paychecks!$A$8)-MONTH($C165))&lt;0,0,INT((((YEAR(Paychecks!$A$8)-YEAR($C165))*12+MONTH(Paychecks!$A$8)-MONTH($C165))-1)/(($D165="Monthly")+3*($D165="Quarterly")+12*($D165="Yearly")))+1+(MOD(((YEAR(Paychecks!$A$8)-YEAR($C165))*12+MONTH(Paychecks!$A$8)-MONTH($C165)),(($D165="Monthly")+3*($D165="Quarterly")+12*($D165="Yearly")))=0)*(EDATE($C165,((YEAR(Paychecks!$A$8)-YEAR($C165))*12+MONTH(Paychecks!$A$8)-MONTH($C165)))&lt;Paychecks!$A$8)),($C165&gt;=Paychecks!$A$8)*($C165&lt;=Paychecks!$B$8))))</f>
      </c>
      <c r="R165" s="14">
        <f>IF(OR($A165="",$C165=""),0,IF((7*($D165="Weekly")+14*($D165="Every 2 weeks"))&gt;0,MAX(0,-INT(($C165-(Paychecks!$B$9+1))/(7*($D165="Weekly")+14*($D165="Every 2 weeks")))-MAX(0,-INT(($C165-Paychecks!$A$9)/(7*($D165="Weekly")+14*($D165="Every 2 weeks"))))),IF((($D165="Monthly")+3*($D165="Quarterly")+12*($D165="Yearly"))&gt;0,IF(((YEAR((Paychecks!$B$9+1))-YEAR($C165))*12+MONTH((Paychecks!$B$9+1))-MONTH($C165))&lt;0,0,INT((((YEAR((Paychecks!$B$9+1))-YEAR($C165))*12+MONTH((Paychecks!$B$9+1))-MONTH($C165))-1)/(($D165="Monthly")+3*($D165="Quarterly")+12*($D165="Yearly")))+1+(MOD(((YEAR((Paychecks!$B$9+1))-YEAR($C165))*12+MONTH((Paychecks!$B$9+1))-MONTH($C165)),(($D165="Monthly")+3*($D165="Quarterly")+12*($D165="Yearly")))=0)*(EDATE($C165,((YEAR((Paychecks!$B$9+1))-YEAR($C165))*12+MONTH((Paychecks!$B$9+1))-MONTH($C165)))&lt;(Paychecks!$B$9+1)))-IF(((YEAR(Paychecks!$A$9)-YEAR($C165))*12+MONTH(Paychecks!$A$9)-MONTH($C165))&lt;0,0,INT((((YEAR(Paychecks!$A$9)-YEAR($C165))*12+MONTH(Paychecks!$A$9)-MONTH($C165))-1)/(($D165="Monthly")+3*($D165="Quarterly")+12*($D165="Yearly")))+1+(MOD(((YEAR(Paychecks!$A$9)-YEAR($C165))*12+MONTH(Paychecks!$A$9)-MONTH($C165)),(($D165="Monthly")+3*($D165="Quarterly")+12*($D165="Yearly")))=0)*(EDATE($C165,((YEAR(Paychecks!$A$9)-YEAR($C165))*12+MONTH(Paychecks!$A$9)-MONTH($C165)))&lt;Paychecks!$A$9)),($C165&gt;=Paychecks!$A$9)*($C165&lt;=Paychecks!$B$9))))</f>
      </c>
    </row>
    <row r="166" spans="1:18" x14ac:dyDescent="0.25">
      <c r="A166" s="2"/>
      <c r="B166" s="11"/>
      <c r="C166" s="9"/>
      <c r="D166" s="2"/>
      <c r="E166" s="2"/>
      <c r="F166" s="2"/>
      <c r="G166" s="2">
        <f>IF(A166="","",IF(F166="Yes","Paid",IF(C166&lt;TODAY(),"Overdue",IF(C166-TODAY()&lt;=HeadsUp,"Due soon",IF(E166="Yes","Autopay","Upcoming")))))</f>
      </c>
      <c r="H166" s="2">
        <f>IF(OR(A166="",F166="Yes"),"",C166-TODAY())</f>
      </c>
      <c r="I166" s="9">
        <f>IF(OR(A166="",C166=""),"",IF(OR(C166&lt;Paychecks!$A$2,C166&gt;Paychecks!$B$9),"",INDEX(Paychecks!$A$2:$A$9,MATCH(C166,Paychecks!$A$2:$A$9,1))))</f>
      </c>
      <c r="J166" s="2"/>
      <c r="K166" s="14">
        <f>IF(OR($A166="",$C166=""),0,IF((7*($D166="Weekly")+14*($D166="Every 2 weeks"))&gt;0,MAX(0,-INT(($C166-(Paychecks!$B$2+1))/(7*($D166="Weekly")+14*($D166="Every 2 weeks")))-MAX(0,-INT(($C166-Paychecks!$A$2)/(7*($D166="Weekly")+14*($D166="Every 2 weeks"))))),IF((($D166="Monthly")+3*($D166="Quarterly")+12*($D166="Yearly"))&gt;0,IF(((YEAR((Paychecks!$B$2+1))-YEAR($C166))*12+MONTH((Paychecks!$B$2+1))-MONTH($C166))&lt;0,0,INT((((YEAR((Paychecks!$B$2+1))-YEAR($C166))*12+MONTH((Paychecks!$B$2+1))-MONTH($C166))-1)/(($D166="Monthly")+3*($D166="Quarterly")+12*($D166="Yearly")))+1+(MOD(((YEAR((Paychecks!$B$2+1))-YEAR($C166))*12+MONTH((Paychecks!$B$2+1))-MONTH($C166)),(($D166="Monthly")+3*($D166="Quarterly")+12*($D166="Yearly")))=0)*(EDATE($C166,((YEAR((Paychecks!$B$2+1))-YEAR($C166))*12+MONTH((Paychecks!$B$2+1))-MONTH($C166)))&lt;(Paychecks!$B$2+1)))-IF(((YEAR(Paychecks!$A$2)-YEAR($C166))*12+MONTH(Paychecks!$A$2)-MONTH($C166))&lt;0,0,INT((((YEAR(Paychecks!$A$2)-YEAR($C166))*12+MONTH(Paychecks!$A$2)-MONTH($C166))-1)/(($D166="Monthly")+3*($D166="Quarterly")+12*($D166="Yearly")))+1+(MOD(((YEAR(Paychecks!$A$2)-YEAR($C166))*12+MONTH(Paychecks!$A$2)-MONTH($C166)),(($D166="Monthly")+3*($D166="Quarterly")+12*($D166="Yearly")))=0)*(EDATE($C166,((YEAR(Paychecks!$A$2)-YEAR($C166))*12+MONTH(Paychecks!$A$2)-MONTH($C166)))&lt;Paychecks!$A$2)),($C166&gt;=Paychecks!$A$2)*($C166&lt;=Paychecks!$B$2))))</f>
      </c>
      <c r="L166" s="14">
        <f>IF(OR($A166="",$C166=""),0,IF((7*($D166="Weekly")+14*($D166="Every 2 weeks"))&gt;0,MAX(0,-INT(($C166-(Paychecks!$B$3+1))/(7*($D166="Weekly")+14*($D166="Every 2 weeks")))-MAX(0,-INT(($C166-Paychecks!$A$3)/(7*($D166="Weekly")+14*($D166="Every 2 weeks"))))),IF((($D166="Monthly")+3*($D166="Quarterly")+12*($D166="Yearly"))&gt;0,IF(((YEAR((Paychecks!$B$3+1))-YEAR($C166))*12+MONTH((Paychecks!$B$3+1))-MONTH($C166))&lt;0,0,INT((((YEAR((Paychecks!$B$3+1))-YEAR($C166))*12+MONTH((Paychecks!$B$3+1))-MONTH($C166))-1)/(($D166="Monthly")+3*($D166="Quarterly")+12*($D166="Yearly")))+1+(MOD(((YEAR((Paychecks!$B$3+1))-YEAR($C166))*12+MONTH((Paychecks!$B$3+1))-MONTH($C166)),(($D166="Monthly")+3*($D166="Quarterly")+12*($D166="Yearly")))=0)*(EDATE($C166,((YEAR((Paychecks!$B$3+1))-YEAR($C166))*12+MONTH((Paychecks!$B$3+1))-MONTH($C166)))&lt;(Paychecks!$B$3+1)))-IF(((YEAR(Paychecks!$A$3)-YEAR($C166))*12+MONTH(Paychecks!$A$3)-MONTH($C166))&lt;0,0,INT((((YEAR(Paychecks!$A$3)-YEAR($C166))*12+MONTH(Paychecks!$A$3)-MONTH($C166))-1)/(($D166="Monthly")+3*($D166="Quarterly")+12*($D166="Yearly")))+1+(MOD(((YEAR(Paychecks!$A$3)-YEAR($C166))*12+MONTH(Paychecks!$A$3)-MONTH($C166)),(($D166="Monthly")+3*($D166="Quarterly")+12*($D166="Yearly")))=0)*(EDATE($C166,((YEAR(Paychecks!$A$3)-YEAR($C166))*12+MONTH(Paychecks!$A$3)-MONTH($C166)))&lt;Paychecks!$A$3)),($C166&gt;=Paychecks!$A$3)*($C166&lt;=Paychecks!$B$3))))</f>
      </c>
      <c r="M166" s="14">
        <f>IF(OR($A166="",$C166=""),0,IF((7*($D166="Weekly")+14*($D166="Every 2 weeks"))&gt;0,MAX(0,-INT(($C166-(Paychecks!$B$4+1))/(7*($D166="Weekly")+14*($D166="Every 2 weeks")))-MAX(0,-INT(($C166-Paychecks!$A$4)/(7*($D166="Weekly")+14*($D166="Every 2 weeks"))))),IF((($D166="Monthly")+3*($D166="Quarterly")+12*($D166="Yearly"))&gt;0,IF(((YEAR((Paychecks!$B$4+1))-YEAR($C166))*12+MONTH((Paychecks!$B$4+1))-MONTH($C166))&lt;0,0,INT((((YEAR((Paychecks!$B$4+1))-YEAR($C166))*12+MONTH((Paychecks!$B$4+1))-MONTH($C166))-1)/(($D166="Monthly")+3*($D166="Quarterly")+12*($D166="Yearly")))+1+(MOD(((YEAR((Paychecks!$B$4+1))-YEAR($C166))*12+MONTH((Paychecks!$B$4+1))-MONTH($C166)),(($D166="Monthly")+3*($D166="Quarterly")+12*($D166="Yearly")))=0)*(EDATE($C166,((YEAR((Paychecks!$B$4+1))-YEAR($C166))*12+MONTH((Paychecks!$B$4+1))-MONTH($C166)))&lt;(Paychecks!$B$4+1)))-IF(((YEAR(Paychecks!$A$4)-YEAR($C166))*12+MONTH(Paychecks!$A$4)-MONTH($C166))&lt;0,0,INT((((YEAR(Paychecks!$A$4)-YEAR($C166))*12+MONTH(Paychecks!$A$4)-MONTH($C166))-1)/(($D166="Monthly")+3*($D166="Quarterly")+12*($D166="Yearly")))+1+(MOD(((YEAR(Paychecks!$A$4)-YEAR($C166))*12+MONTH(Paychecks!$A$4)-MONTH($C166)),(($D166="Monthly")+3*($D166="Quarterly")+12*($D166="Yearly")))=0)*(EDATE($C166,((YEAR(Paychecks!$A$4)-YEAR($C166))*12+MONTH(Paychecks!$A$4)-MONTH($C166)))&lt;Paychecks!$A$4)),($C166&gt;=Paychecks!$A$4)*($C166&lt;=Paychecks!$B$4))))</f>
      </c>
      <c r="N166" s="14">
        <f>IF(OR($A166="",$C166=""),0,IF((7*($D166="Weekly")+14*($D166="Every 2 weeks"))&gt;0,MAX(0,-INT(($C166-(Paychecks!$B$5+1))/(7*($D166="Weekly")+14*($D166="Every 2 weeks")))-MAX(0,-INT(($C166-Paychecks!$A$5)/(7*($D166="Weekly")+14*($D166="Every 2 weeks"))))),IF((($D166="Monthly")+3*($D166="Quarterly")+12*($D166="Yearly"))&gt;0,IF(((YEAR((Paychecks!$B$5+1))-YEAR($C166))*12+MONTH((Paychecks!$B$5+1))-MONTH($C166))&lt;0,0,INT((((YEAR((Paychecks!$B$5+1))-YEAR($C166))*12+MONTH((Paychecks!$B$5+1))-MONTH($C166))-1)/(($D166="Monthly")+3*($D166="Quarterly")+12*($D166="Yearly")))+1+(MOD(((YEAR((Paychecks!$B$5+1))-YEAR($C166))*12+MONTH((Paychecks!$B$5+1))-MONTH($C166)),(($D166="Monthly")+3*($D166="Quarterly")+12*($D166="Yearly")))=0)*(EDATE($C166,((YEAR((Paychecks!$B$5+1))-YEAR($C166))*12+MONTH((Paychecks!$B$5+1))-MONTH($C166)))&lt;(Paychecks!$B$5+1)))-IF(((YEAR(Paychecks!$A$5)-YEAR($C166))*12+MONTH(Paychecks!$A$5)-MONTH($C166))&lt;0,0,INT((((YEAR(Paychecks!$A$5)-YEAR($C166))*12+MONTH(Paychecks!$A$5)-MONTH($C166))-1)/(($D166="Monthly")+3*($D166="Quarterly")+12*($D166="Yearly")))+1+(MOD(((YEAR(Paychecks!$A$5)-YEAR($C166))*12+MONTH(Paychecks!$A$5)-MONTH($C166)),(($D166="Monthly")+3*($D166="Quarterly")+12*($D166="Yearly")))=0)*(EDATE($C166,((YEAR(Paychecks!$A$5)-YEAR($C166))*12+MONTH(Paychecks!$A$5)-MONTH($C166)))&lt;Paychecks!$A$5)),($C166&gt;=Paychecks!$A$5)*($C166&lt;=Paychecks!$B$5))))</f>
      </c>
      <c r="O166" s="14">
        <f>IF(OR($A166="",$C166=""),0,IF((7*($D166="Weekly")+14*($D166="Every 2 weeks"))&gt;0,MAX(0,-INT(($C166-(Paychecks!$B$6+1))/(7*($D166="Weekly")+14*($D166="Every 2 weeks")))-MAX(0,-INT(($C166-Paychecks!$A$6)/(7*($D166="Weekly")+14*($D166="Every 2 weeks"))))),IF((($D166="Monthly")+3*($D166="Quarterly")+12*($D166="Yearly"))&gt;0,IF(((YEAR((Paychecks!$B$6+1))-YEAR($C166))*12+MONTH((Paychecks!$B$6+1))-MONTH($C166))&lt;0,0,INT((((YEAR((Paychecks!$B$6+1))-YEAR($C166))*12+MONTH((Paychecks!$B$6+1))-MONTH($C166))-1)/(($D166="Monthly")+3*($D166="Quarterly")+12*($D166="Yearly")))+1+(MOD(((YEAR((Paychecks!$B$6+1))-YEAR($C166))*12+MONTH((Paychecks!$B$6+1))-MONTH($C166)),(($D166="Monthly")+3*($D166="Quarterly")+12*($D166="Yearly")))=0)*(EDATE($C166,((YEAR((Paychecks!$B$6+1))-YEAR($C166))*12+MONTH((Paychecks!$B$6+1))-MONTH($C166)))&lt;(Paychecks!$B$6+1)))-IF(((YEAR(Paychecks!$A$6)-YEAR($C166))*12+MONTH(Paychecks!$A$6)-MONTH($C166))&lt;0,0,INT((((YEAR(Paychecks!$A$6)-YEAR($C166))*12+MONTH(Paychecks!$A$6)-MONTH($C166))-1)/(($D166="Monthly")+3*($D166="Quarterly")+12*($D166="Yearly")))+1+(MOD(((YEAR(Paychecks!$A$6)-YEAR($C166))*12+MONTH(Paychecks!$A$6)-MONTH($C166)),(($D166="Monthly")+3*($D166="Quarterly")+12*($D166="Yearly")))=0)*(EDATE($C166,((YEAR(Paychecks!$A$6)-YEAR($C166))*12+MONTH(Paychecks!$A$6)-MONTH($C166)))&lt;Paychecks!$A$6)),($C166&gt;=Paychecks!$A$6)*($C166&lt;=Paychecks!$B$6))))</f>
      </c>
      <c r="P166" s="14">
        <f>IF(OR($A166="",$C166=""),0,IF((7*($D166="Weekly")+14*($D166="Every 2 weeks"))&gt;0,MAX(0,-INT(($C166-(Paychecks!$B$7+1))/(7*($D166="Weekly")+14*($D166="Every 2 weeks")))-MAX(0,-INT(($C166-Paychecks!$A$7)/(7*($D166="Weekly")+14*($D166="Every 2 weeks"))))),IF((($D166="Monthly")+3*($D166="Quarterly")+12*($D166="Yearly"))&gt;0,IF(((YEAR((Paychecks!$B$7+1))-YEAR($C166))*12+MONTH((Paychecks!$B$7+1))-MONTH($C166))&lt;0,0,INT((((YEAR((Paychecks!$B$7+1))-YEAR($C166))*12+MONTH((Paychecks!$B$7+1))-MONTH($C166))-1)/(($D166="Monthly")+3*($D166="Quarterly")+12*($D166="Yearly")))+1+(MOD(((YEAR((Paychecks!$B$7+1))-YEAR($C166))*12+MONTH((Paychecks!$B$7+1))-MONTH($C166)),(($D166="Monthly")+3*($D166="Quarterly")+12*($D166="Yearly")))=0)*(EDATE($C166,((YEAR((Paychecks!$B$7+1))-YEAR($C166))*12+MONTH((Paychecks!$B$7+1))-MONTH($C166)))&lt;(Paychecks!$B$7+1)))-IF(((YEAR(Paychecks!$A$7)-YEAR($C166))*12+MONTH(Paychecks!$A$7)-MONTH($C166))&lt;0,0,INT((((YEAR(Paychecks!$A$7)-YEAR($C166))*12+MONTH(Paychecks!$A$7)-MONTH($C166))-1)/(($D166="Monthly")+3*($D166="Quarterly")+12*($D166="Yearly")))+1+(MOD(((YEAR(Paychecks!$A$7)-YEAR($C166))*12+MONTH(Paychecks!$A$7)-MONTH($C166)),(($D166="Monthly")+3*($D166="Quarterly")+12*($D166="Yearly")))=0)*(EDATE($C166,((YEAR(Paychecks!$A$7)-YEAR($C166))*12+MONTH(Paychecks!$A$7)-MONTH($C166)))&lt;Paychecks!$A$7)),($C166&gt;=Paychecks!$A$7)*($C166&lt;=Paychecks!$B$7))))</f>
      </c>
      <c r="Q166" s="14">
        <f>IF(OR($A166="",$C166=""),0,IF((7*($D166="Weekly")+14*($D166="Every 2 weeks"))&gt;0,MAX(0,-INT(($C166-(Paychecks!$B$8+1))/(7*($D166="Weekly")+14*($D166="Every 2 weeks")))-MAX(0,-INT(($C166-Paychecks!$A$8)/(7*($D166="Weekly")+14*($D166="Every 2 weeks"))))),IF((($D166="Monthly")+3*($D166="Quarterly")+12*($D166="Yearly"))&gt;0,IF(((YEAR((Paychecks!$B$8+1))-YEAR($C166))*12+MONTH((Paychecks!$B$8+1))-MONTH($C166))&lt;0,0,INT((((YEAR((Paychecks!$B$8+1))-YEAR($C166))*12+MONTH((Paychecks!$B$8+1))-MONTH($C166))-1)/(($D166="Monthly")+3*($D166="Quarterly")+12*($D166="Yearly")))+1+(MOD(((YEAR((Paychecks!$B$8+1))-YEAR($C166))*12+MONTH((Paychecks!$B$8+1))-MONTH($C166)),(($D166="Monthly")+3*($D166="Quarterly")+12*($D166="Yearly")))=0)*(EDATE($C166,((YEAR((Paychecks!$B$8+1))-YEAR($C166))*12+MONTH((Paychecks!$B$8+1))-MONTH($C166)))&lt;(Paychecks!$B$8+1)))-IF(((YEAR(Paychecks!$A$8)-YEAR($C166))*12+MONTH(Paychecks!$A$8)-MONTH($C166))&lt;0,0,INT((((YEAR(Paychecks!$A$8)-YEAR($C166))*12+MONTH(Paychecks!$A$8)-MONTH($C166))-1)/(($D166="Monthly")+3*($D166="Quarterly")+12*($D166="Yearly")))+1+(MOD(((YEAR(Paychecks!$A$8)-YEAR($C166))*12+MONTH(Paychecks!$A$8)-MONTH($C166)),(($D166="Monthly")+3*($D166="Quarterly")+12*($D166="Yearly")))=0)*(EDATE($C166,((YEAR(Paychecks!$A$8)-YEAR($C166))*12+MONTH(Paychecks!$A$8)-MONTH($C166)))&lt;Paychecks!$A$8)),($C166&gt;=Paychecks!$A$8)*($C166&lt;=Paychecks!$B$8))))</f>
      </c>
      <c r="R166" s="14">
        <f>IF(OR($A166="",$C166=""),0,IF((7*($D166="Weekly")+14*($D166="Every 2 weeks"))&gt;0,MAX(0,-INT(($C166-(Paychecks!$B$9+1))/(7*($D166="Weekly")+14*($D166="Every 2 weeks")))-MAX(0,-INT(($C166-Paychecks!$A$9)/(7*($D166="Weekly")+14*($D166="Every 2 weeks"))))),IF((($D166="Monthly")+3*($D166="Quarterly")+12*($D166="Yearly"))&gt;0,IF(((YEAR((Paychecks!$B$9+1))-YEAR($C166))*12+MONTH((Paychecks!$B$9+1))-MONTH($C166))&lt;0,0,INT((((YEAR((Paychecks!$B$9+1))-YEAR($C166))*12+MONTH((Paychecks!$B$9+1))-MONTH($C166))-1)/(($D166="Monthly")+3*($D166="Quarterly")+12*($D166="Yearly")))+1+(MOD(((YEAR((Paychecks!$B$9+1))-YEAR($C166))*12+MONTH((Paychecks!$B$9+1))-MONTH($C166)),(($D166="Monthly")+3*($D166="Quarterly")+12*($D166="Yearly")))=0)*(EDATE($C166,((YEAR((Paychecks!$B$9+1))-YEAR($C166))*12+MONTH((Paychecks!$B$9+1))-MONTH($C166)))&lt;(Paychecks!$B$9+1)))-IF(((YEAR(Paychecks!$A$9)-YEAR($C166))*12+MONTH(Paychecks!$A$9)-MONTH($C166))&lt;0,0,INT((((YEAR(Paychecks!$A$9)-YEAR($C166))*12+MONTH(Paychecks!$A$9)-MONTH($C166))-1)/(($D166="Monthly")+3*($D166="Quarterly")+12*($D166="Yearly")))+1+(MOD(((YEAR(Paychecks!$A$9)-YEAR($C166))*12+MONTH(Paychecks!$A$9)-MONTH($C166)),(($D166="Monthly")+3*($D166="Quarterly")+12*($D166="Yearly")))=0)*(EDATE($C166,((YEAR(Paychecks!$A$9)-YEAR($C166))*12+MONTH(Paychecks!$A$9)-MONTH($C166)))&lt;Paychecks!$A$9)),($C166&gt;=Paychecks!$A$9)*($C166&lt;=Paychecks!$B$9))))</f>
      </c>
    </row>
    <row r="167" spans="1:18" x14ac:dyDescent="0.25">
      <c r="A167" s="2"/>
      <c r="B167" s="11"/>
      <c r="C167" s="9"/>
      <c r="D167" s="2"/>
      <c r="E167" s="2"/>
      <c r="F167" s="2"/>
      <c r="G167" s="2">
        <f>IF(A167="","",IF(F167="Yes","Paid",IF(C167&lt;TODAY(),"Overdue",IF(C167-TODAY()&lt;=HeadsUp,"Due soon",IF(E167="Yes","Autopay","Upcoming")))))</f>
      </c>
      <c r="H167" s="2">
        <f>IF(OR(A167="",F167="Yes"),"",C167-TODAY())</f>
      </c>
      <c r="I167" s="9">
        <f>IF(OR(A167="",C167=""),"",IF(OR(C167&lt;Paychecks!$A$2,C167&gt;Paychecks!$B$9),"",INDEX(Paychecks!$A$2:$A$9,MATCH(C167,Paychecks!$A$2:$A$9,1))))</f>
      </c>
      <c r="J167" s="2"/>
      <c r="K167" s="14">
        <f>IF(OR($A167="",$C167=""),0,IF((7*($D167="Weekly")+14*($D167="Every 2 weeks"))&gt;0,MAX(0,-INT(($C167-(Paychecks!$B$2+1))/(7*($D167="Weekly")+14*($D167="Every 2 weeks")))-MAX(0,-INT(($C167-Paychecks!$A$2)/(7*($D167="Weekly")+14*($D167="Every 2 weeks"))))),IF((($D167="Monthly")+3*($D167="Quarterly")+12*($D167="Yearly"))&gt;0,IF(((YEAR((Paychecks!$B$2+1))-YEAR($C167))*12+MONTH((Paychecks!$B$2+1))-MONTH($C167))&lt;0,0,INT((((YEAR((Paychecks!$B$2+1))-YEAR($C167))*12+MONTH((Paychecks!$B$2+1))-MONTH($C167))-1)/(($D167="Monthly")+3*($D167="Quarterly")+12*($D167="Yearly")))+1+(MOD(((YEAR((Paychecks!$B$2+1))-YEAR($C167))*12+MONTH((Paychecks!$B$2+1))-MONTH($C167)),(($D167="Monthly")+3*($D167="Quarterly")+12*($D167="Yearly")))=0)*(EDATE($C167,((YEAR((Paychecks!$B$2+1))-YEAR($C167))*12+MONTH((Paychecks!$B$2+1))-MONTH($C167)))&lt;(Paychecks!$B$2+1)))-IF(((YEAR(Paychecks!$A$2)-YEAR($C167))*12+MONTH(Paychecks!$A$2)-MONTH($C167))&lt;0,0,INT((((YEAR(Paychecks!$A$2)-YEAR($C167))*12+MONTH(Paychecks!$A$2)-MONTH($C167))-1)/(($D167="Monthly")+3*($D167="Quarterly")+12*($D167="Yearly")))+1+(MOD(((YEAR(Paychecks!$A$2)-YEAR($C167))*12+MONTH(Paychecks!$A$2)-MONTH($C167)),(($D167="Monthly")+3*($D167="Quarterly")+12*($D167="Yearly")))=0)*(EDATE($C167,((YEAR(Paychecks!$A$2)-YEAR($C167))*12+MONTH(Paychecks!$A$2)-MONTH($C167)))&lt;Paychecks!$A$2)),($C167&gt;=Paychecks!$A$2)*($C167&lt;=Paychecks!$B$2))))</f>
      </c>
      <c r="L167" s="14">
        <f>IF(OR($A167="",$C167=""),0,IF((7*($D167="Weekly")+14*($D167="Every 2 weeks"))&gt;0,MAX(0,-INT(($C167-(Paychecks!$B$3+1))/(7*($D167="Weekly")+14*($D167="Every 2 weeks")))-MAX(0,-INT(($C167-Paychecks!$A$3)/(7*($D167="Weekly")+14*($D167="Every 2 weeks"))))),IF((($D167="Monthly")+3*($D167="Quarterly")+12*($D167="Yearly"))&gt;0,IF(((YEAR((Paychecks!$B$3+1))-YEAR($C167))*12+MONTH((Paychecks!$B$3+1))-MONTH($C167))&lt;0,0,INT((((YEAR((Paychecks!$B$3+1))-YEAR($C167))*12+MONTH((Paychecks!$B$3+1))-MONTH($C167))-1)/(($D167="Monthly")+3*($D167="Quarterly")+12*($D167="Yearly")))+1+(MOD(((YEAR((Paychecks!$B$3+1))-YEAR($C167))*12+MONTH((Paychecks!$B$3+1))-MONTH($C167)),(($D167="Monthly")+3*($D167="Quarterly")+12*($D167="Yearly")))=0)*(EDATE($C167,((YEAR((Paychecks!$B$3+1))-YEAR($C167))*12+MONTH((Paychecks!$B$3+1))-MONTH($C167)))&lt;(Paychecks!$B$3+1)))-IF(((YEAR(Paychecks!$A$3)-YEAR($C167))*12+MONTH(Paychecks!$A$3)-MONTH($C167))&lt;0,0,INT((((YEAR(Paychecks!$A$3)-YEAR($C167))*12+MONTH(Paychecks!$A$3)-MONTH($C167))-1)/(($D167="Monthly")+3*($D167="Quarterly")+12*($D167="Yearly")))+1+(MOD(((YEAR(Paychecks!$A$3)-YEAR($C167))*12+MONTH(Paychecks!$A$3)-MONTH($C167)),(($D167="Monthly")+3*($D167="Quarterly")+12*($D167="Yearly")))=0)*(EDATE($C167,((YEAR(Paychecks!$A$3)-YEAR($C167))*12+MONTH(Paychecks!$A$3)-MONTH($C167)))&lt;Paychecks!$A$3)),($C167&gt;=Paychecks!$A$3)*($C167&lt;=Paychecks!$B$3))))</f>
      </c>
      <c r="M167" s="14">
        <f>IF(OR($A167="",$C167=""),0,IF((7*($D167="Weekly")+14*($D167="Every 2 weeks"))&gt;0,MAX(0,-INT(($C167-(Paychecks!$B$4+1))/(7*($D167="Weekly")+14*($D167="Every 2 weeks")))-MAX(0,-INT(($C167-Paychecks!$A$4)/(7*($D167="Weekly")+14*($D167="Every 2 weeks"))))),IF((($D167="Monthly")+3*($D167="Quarterly")+12*($D167="Yearly"))&gt;0,IF(((YEAR((Paychecks!$B$4+1))-YEAR($C167))*12+MONTH((Paychecks!$B$4+1))-MONTH($C167))&lt;0,0,INT((((YEAR((Paychecks!$B$4+1))-YEAR($C167))*12+MONTH((Paychecks!$B$4+1))-MONTH($C167))-1)/(($D167="Monthly")+3*($D167="Quarterly")+12*($D167="Yearly")))+1+(MOD(((YEAR((Paychecks!$B$4+1))-YEAR($C167))*12+MONTH((Paychecks!$B$4+1))-MONTH($C167)),(($D167="Monthly")+3*($D167="Quarterly")+12*($D167="Yearly")))=0)*(EDATE($C167,((YEAR((Paychecks!$B$4+1))-YEAR($C167))*12+MONTH((Paychecks!$B$4+1))-MONTH($C167)))&lt;(Paychecks!$B$4+1)))-IF(((YEAR(Paychecks!$A$4)-YEAR($C167))*12+MONTH(Paychecks!$A$4)-MONTH($C167))&lt;0,0,INT((((YEAR(Paychecks!$A$4)-YEAR($C167))*12+MONTH(Paychecks!$A$4)-MONTH($C167))-1)/(($D167="Monthly")+3*($D167="Quarterly")+12*($D167="Yearly")))+1+(MOD(((YEAR(Paychecks!$A$4)-YEAR($C167))*12+MONTH(Paychecks!$A$4)-MONTH($C167)),(($D167="Monthly")+3*($D167="Quarterly")+12*($D167="Yearly")))=0)*(EDATE($C167,((YEAR(Paychecks!$A$4)-YEAR($C167))*12+MONTH(Paychecks!$A$4)-MONTH($C167)))&lt;Paychecks!$A$4)),($C167&gt;=Paychecks!$A$4)*($C167&lt;=Paychecks!$B$4))))</f>
      </c>
      <c r="N167" s="14">
        <f>IF(OR($A167="",$C167=""),0,IF((7*($D167="Weekly")+14*($D167="Every 2 weeks"))&gt;0,MAX(0,-INT(($C167-(Paychecks!$B$5+1))/(7*($D167="Weekly")+14*($D167="Every 2 weeks")))-MAX(0,-INT(($C167-Paychecks!$A$5)/(7*($D167="Weekly")+14*($D167="Every 2 weeks"))))),IF((($D167="Monthly")+3*($D167="Quarterly")+12*($D167="Yearly"))&gt;0,IF(((YEAR((Paychecks!$B$5+1))-YEAR($C167))*12+MONTH((Paychecks!$B$5+1))-MONTH($C167))&lt;0,0,INT((((YEAR((Paychecks!$B$5+1))-YEAR($C167))*12+MONTH((Paychecks!$B$5+1))-MONTH($C167))-1)/(($D167="Monthly")+3*($D167="Quarterly")+12*($D167="Yearly")))+1+(MOD(((YEAR((Paychecks!$B$5+1))-YEAR($C167))*12+MONTH((Paychecks!$B$5+1))-MONTH($C167)),(($D167="Monthly")+3*($D167="Quarterly")+12*($D167="Yearly")))=0)*(EDATE($C167,((YEAR((Paychecks!$B$5+1))-YEAR($C167))*12+MONTH((Paychecks!$B$5+1))-MONTH($C167)))&lt;(Paychecks!$B$5+1)))-IF(((YEAR(Paychecks!$A$5)-YEAR($C167))*12+MONTH(Paychecks!$A$5)-MONTH($C167))&lt;0,0,INT((((YEAR(Paychecks!$A$5)-YEAR($C167))*12+MONTH(Paychecks!$A$5)-MONTH($C167))-1)/(($D167="Monthly")+3*($D167="Quarterly")+12*($D167="Yearly")))+1+(MOD(((YEAR(Paychecks!$A$5)-YEAR($C167))*12+MONTH(Paychecks!$A$5)-MONTH($C167)),(($D167="Monthly")+3*($D167="Quarterly")+12*($D167="Yearly")))=0)*(EDATE($C167,((YEAR(Paychecks!$A$5)-YEAR($C167))*12+MONTH(Paychecks!$A$5)-MONTH($C167)))&lt;Paychecks!$A$5)),($C167&gt;=Paychecks!$A$5)*($C167&lt;=Paychecks!$B$5))))</f>
      </c>
      <c r="O167" s="14">
        <f>IF(OR($A167="",$C167=""),0,IF((7*($D167="Weekly")+14*($D167="Every 2 weeks"))&gt;0,MAX(0,-INT(($C167-(Paychecks!$B$6+1))/(7*($D167="Weekly")+14*($D167="Every 2 weeks")))-MAX(0,-INT(($C167-Paychecks!$A$6)/(7*($D167="Weekly")+14*($D167="Every 2 weeks"))))),IF((($D167="Monthly")+3*($D167="Quarterly")+12*($D167="Yearly"))&gt;0,IF(((YEAR((Paychecks!$B$6+1))-YEAR($C167))*12+MONTH((Paychecks!$B$6+1))-MONTH($C167))&lt;0,0,INT((((YEAR((Paychecks!$B$6+1))-YEAR($C167))*12+MONTH((Paychecks!$B$6+1))-MONTH($C167))-1)/(($D167="Monthly")+3*($D167="Quarterly")+12*($D167="Yearly")))+1+(MOD(((YEAR((Paychecks!$B$6+1))-YEAR($C167))*12+MONTH((Paychecks!$B$6+1))-MONTH($C167)),(($D167="Monthly")+3*($D167="Quarterly")+12*($D167="Yearly")))=0)*(EDATE($C167,((YEAR((Paychecks!$B$6+1))-YEAR($C167))*12+MONTH((Paychecks!$B$6+1))-MONTH($C167)))&lt;(Paychecks!$B$6+1)))-IF(((YEAR(Paychecks!$A$6)-YEAR($C167))*12+MONTH(Paychecks!$A$6)-MONTH($C167))&lt;0,0,INT((((YEAR(Paychecks!$A$6)-YEAR($C167))*12+MONTH(Paychecks!$A$6)-MONTH($C167))-1)/(($D167="Monthly")+3*($D167="Quarterly")+12*($D167="Yearly")))+1+(MOD(((YEAR(Paychecks!$A$6)-YEAR($C167))*12+MONTH(Paychecks!$A$6)-MONTH($C167)),(($D167="Monthly")+3*($D167="Quarterly")+12*($D167="Yearly")))=0)*(EDATE($C167,((YEAR(Paychecks!$A$6)-YEAR($C167))*12+MONTH(Paychecks!$A$6)-MONTH($C167)))&lt;Paychecks!$A$6)),($C167&gt;=Paychecks!$A$6)*($C167&lt;=Paychecks!$B$6))))</f>
      </c>
      <c r="P167" s="14">
        <f>IF(OR($A167="",$C167=""),0,IF((7*($D167="Weekly")+14*($D167="Every 2 weeks"))&gt;0,MAX(0,-INT(($C167-(Paychecks!$B$7+1))/(7*($D167="Weekly")+14*($D167="Every 2 weeks")))-MAX(0,-INT(($C167-Paychecks!$A$7)/(7*($D167="Weekly")+14*($D167="Every 2 weeks"))))),IF((($D167="Monthly")+3*($D167="Quarterly")+12*($D167="Yearly"))&gt;0,IF(((YEAR((Paychecks!$B$7+1))-YEAR($C167))*12+MONTH((Paychecks!$B$7+1))-MONTH($C167))&lt;0,0,INT((((YEAR((Paychecks!$B$7+1))-YEAR($C167))*12+MONTH((Paychecks!$B$7+1))-MONTH($C167))-1)/(($D167="Monthly")+3*($D167="Quarterly")+12*($D167="Yearly")))+1+(MOD(((YEAR((Paychecks!$B$7+1))-YEAR($C167))*12+MONTH((Paychecks!$B$7+1))-MONTH($C167)),(($D167="Monthly")+3*($D167="Quarterly")+12*($D167="Yearly")))=0)*(EDATE($C167,((YEAR((Paychecks!$B$7+1))-YEAR($C167))*12+MONTH((Paychecks!$B$7+1))-MONTH($C167)))&lt;(Paychecks!$B$7+1)))-IF(((YEAR(Paychecks!$A$7)-YEAR($C167))*12+MONTH(Paychecks!$A$7)-MONTH($C167))&lt;0,0,INT((((YEAR(Paychecks!$A$7)-YEAR($C167))*12+MONTH(Paychecks!$A$7)-MONTH($C167))-1)/(($D167="Monthly")+3*($D167="Quarterly")+12*($D167="Yearly")))+1+(MOD(((YEAR(Paychecks!$A$7)-YEAR($C167))*12+MONTH(Paychecks!$A$7)-MONTH($C167)),(($D167="Monthly")+3*($D167="Quarterly")+12*($D167="Yearly")))=0)*(EDATE($C167,((YEAR(Paychecks!$A$7)-YEAR($C167))*12+MONTH(Paychecks!$A$7)-MONTH($C167)))&lt;Paychecks!$A$7)),($C167&gt;=Paychecks!$A$7)*($C167&lt;=Paychecks!$B$7))))</f>
      </c>
      <c r="Q167" s="14">
        <f>IF(OR($A167="",$C167=""),0,IF((7*($D167="Weekly")+14*($D167="Every 2 weeks"))&gt;0,MAX(0,-INT(($C167-(Paychecks!$B$8+1))/(7*($D167="Weekly")+14*($D167="Every 2 weeks")))-MAX(0,-INT(($C167-Paychecks!$A$8)/(7*($D167="Weekly")+14*($D167="Every 2 weeks"))))),IF((($D167="Monthly")+3*($D167="Quarterly")+12*($D167="Yearly"))&gt;0,IF(((YEAR((Paychecks!$B$8+1))-YEAR($C167))*12+MONTH((Paychecks!$B$8+1))-MONTH($C167))&lt;0,0,INT((((YEAR((Paychecks!$B$8+1))-YEAR($C167))*12+MONTH((Paychecks!$B$8+1))-MONTH($C167))-1)/(($D167="Monthly")+3*($D167="Quarterly")+12*($D167="Yearly")))+1+(MOD(((YEAR((Paychecks!$B$8+1))-YEAR($C167))*12+MONTH((Paychecks!$B$8+1))-MONTH($C167)),(($D167="Monthly")+3*($D167="Quarterly")+12*($D167="Yearly")))=0)*(EDATE($C167,((YEAR((Paychecks!$B$8+1))-YEAR($C167))*12+MONTH((Paychecks!$B$8+1))-MONTH($C167)))&lt;(Paychecks!$B$8+1)))-IF(((YEAR(Paychecks!$A$8)-YEAR($C167))*12+MONTH(Paychecks!$A$8)-MONTH($C167))&lt;0,0,INT((((YEAR(Paychecks!$A$8)-YEAR($C167))*12+MONTH(Paychecks!$A$8)-MONTH($C167))-1)/(($D167="Monthly")+3*($D167="Quarterly")+12*($D167="Yearly")))+1+(MOD(((YEAR(Paychecks!$A$8)-YEAR($C167))*12+MONTH(Paychecks!$A$8)-MONTH($C167)),(($D167="Monthly")+3*($D167="Quarterly")+12*($D167="Yearly")))=0)*(EDATE($C167,((YEAR(Paychecks!$A$8)-YEAR($C167))*12+MONTH(Paychecks!$A$8)-MONTH($C167)))&lt;Paychecks!$A$8)),($C167&gt;=Paychecks!$A$8)*($C167&lt;=Paychecks!$B$8))))</f>
      </c>
      <c r="R167" s="14">
        <f>IF(OR($A167="",$C167=""),0,IF((7*($D167="Weekly")+14*($D167="Every 2 weeks"))&gt;0,MAX(0,-INT(($C167-(Paychecks!$B$9+1))/(7*($D167="Weekly")+14*($D167="Every 2 weeks")))-MAX(0,-INT(($C167-Paychecks!$A$9)/(7*($D167="Weekly")+14*($D167="Every 2 weeks"))))),IF((($D167="Monthly")+3*($D167="Quarterly")+12*($D167="Yearly"))&gt;0,IF(((YEAR((Paychecks!$B$9+1))-YEAR($C167))*12+MONTH((Paychecks!$B$9+1))-MONTH($C167))&lt;0,0,INT((((YEAR((Paychecks!$B$9+1))-YEAR($C167))*12+MONTH((Paychecks!$B$9+1))-MONTH($C167))-1)/(($D167="Monthly")+3*($D167="Quarterly")+12*($D167="Yearly")))+1+(MOD(((YEAR((Paychecks!$B$9+1))-YEAR($C167))*12+MONTH((Paychecks!$B$9+1))-MONTH($C167)),(($D167="Monthly")+3*($D167="Quarterly")+12*($D167="Yearly")))=0)*(EDATE($C167,((YEAR((Paychecks!$B$9+1))-YEAR($C167))*12+MONTH((Paychecks!$B$9+1))-MONTH($C167)))&lt;(Paychecks!$B$9+1)))-IF(((YEAR(Paychecks!$A$9)-YEAR($C167))*12+MONTH(Paychecks!$A$9)-MONTH($C167))&lt;0,0,INT((((YEAR(Paychecks!$A$9)-YEAR($C167))*12+MONTH(Paychecks!$A$9)-MONTH($C167))-1)/(($D167="Monthly")+3*($D167="Quarterly")+12*($D167="Yearly")))+1+(MOD(((YEAR(Paychecks!$A$9)-YEAR($C167))*12+MONTH(Paychecks!$A$9)-MONTH($C167)),(($D167="Monthly")+3*($D167="Quarterly")+12*($D167="Yearly")))=0)*(EDATE($C167,((YEAR(Paychecks!$A$9)-YEAR($C167))*12+MONTH(Paychecks!$A$9)-MONTH($C167)))&lt;Paychecks!$A$9)),($C167&gt;=Paychecks!$A$9)*($C167&lt;=Paychecks!$B$9))))</f>
      </c>
    </row>
    <row r="168" spans="1:18" x14ac:dyDescent="0.25">
      <c r="A168" s="2"/>
      <c r="B168" s="11"/>
      <c r="C168" s="9"/>
      <c r="D168" s="2"/>
      <c r="E168" s="2"/>
      <c r="F168" s="2"/>
      <c r="G168" s="2">
        <f>IF(A168="","",IF(F168="Yes","Paid",IF(C168&lt;TODAY(),"Overdue",IF(C168-TODAY()&lt;=HeadsUp,"Due soon",IF(E168="Yes","Autopay","Upcoming")))))</f>
      </c>
      <c r="H168" s="2">
        <f>IF(OR(A168="",F168="Yes"),"",C168-TODAY())</f>
      </c>
      <c r="I168" s="9">
        <f>IF(OR(A168="",C168=""),"",IF(OR(C168&lt;Paychecks!$A$2,C168&gt;Paychecks!$B$9),"",INDEX(Paychecks!$A$2:$A$9,MATCH(C168,Paychecks!$A$2:$A$9,1))))</f>
      </c>
      <c r="J168" s="2"/>
      <c r="K168" s="14">
        <f>IF(OR($A168="",$C168=""),0,IF((7*($D168="Weekly")+14*($D168="Every 2 weeks"))&gt;0,MAX(0,-INT(($C168-(Paychecks!$B$2+1))/(7*($D168="Weekly")+14*($D168="Every 2 weeks")))-MAX(0,-INT(($C168-Paychecks!$A$2)/(7*($D168="Weekly")+14*($D168="Every 2 weeks"))))),IF((($D168="Monthly")+3*($D168="Quarterly")+12*($D168="Yearly"))&gt;0,IF(((YEAR((Paychecks!$B$2+1))-YEAR($C168))*12+MONTH((Paychecks!$B$2+1))-MONTH($C168))&lt;0,0,INT((((YEAR((Paychecks!$B$2+1))-YEAR($C168))*12+MONTH((Paychecks!$B$2+1))-MONTH($C168))-1)/(($D168="Monthly")+3*($D168="Quarterly")+12*($D168="Yearly")))+1+(MOD(((YEAR((Paychecks!$B$2+1))-YEAR($C168))*12+MONTH((Paychecks!$B$2+1))-MONTH($C168)),(($D168="Monthly")+3*($D168="Quarterly")+12*($D168="Yearly")))=0)*(EDATE($C168,((YEAR((Paychecks!$B$2+1))-YEAR($C168))*12+MONTH((Paychecks!$B$2+1))-MONTH($C168)))&lt;(Paychecks!$B$2+1)))-IF(((YEAR(Paychecks!$A$2)-YEAR($C168))*12+MONTH(Paychecks!$A$2)-MONTH($C168))&lt;0,0,INT((((YEAR(Paychecks!$A$2)-YEAR($C168))*12+MONTH(Paychecks!$A$2)-MONTH($C168))-1)/(($D168="Monthly")+3*($D168="Quarterly")+12*($D168="Yearly")))+1+(MOD(((YEAR(Paychecks!$A$2)-YEAR($C168))*12+MONTH(Paychecks!$A$2)-MONTH($C168)),(($D168="Monthly")+3*($D168="Quarterly")+12*($D168="Yearly")))=0)*(EDATE($C168,((YEAR(Paychecks!$A$2)-YEAR($C168))*12+MONTH(Paychecks!$A$2)-MONTH($C168)))&lt;Paychecks!$A$2)),($C168&gt;=Paychecks!$A$2)*($C168&lt;=Paychecks!$B$2))))</f>
      </c>
      <c r="L168" s="14">
        <f>IF(OR($A168="",$C168=""),0,IF((7*($D168="Weekly")+14*($D168="Every 2 weeks"))&gt;0,MAX(0,-INT(($C168-(Paychecks!$B$3+1))/(7*($D168="Weekly")+14*($D168="Every 2 weeks")))-MAX(0,-INT(($C168-Paychecks!$A$3)/(7*($D168="Weekly")+14*($D168="Every 2 weeks"))))),IF((($D168="Monthly")+3*($D168="Quarterly")+12*($D168="Yearly"))&gt;0,IF(((YEAR((Paychecks!$B$3+1))-YEAR($C168))*12+MONTH((Paychecks!$B$3+1))-MONTH($C168))&lt;0,0,INT((((YEAR((Paychecks!$B$3+1))-YEAR($C168))*12+MONTH((Paychecks!$B$3+1))-MONTH($C168))-1)/(($D168="Monthly")+3*($D168="Quarterly")+12*($D168="Yearly")))+1+(MOD(((YEAR((Paychecks!$B$3+1))-YEAR($C168))*12+MONTH((Paychecks!$B$3+1))-MONTH($C168)),(($D168="Monthly")+3*($D168="Quarterly")+12*($D168="Yearly")))=0)*(EDATE($C168,((YEAR((Paychecks!$B$3+1))-YEAR($C168))*12+MONTH((Paychecks!$B$3+1))-MONTH($C168)))&lt;(Paychecks!$B$3+1)))-IF(((YEAR(Paychecks!$A$3)-YEAR($C168))*12+MONTH(Paychecks!$A$3)-MONTH($C168))&lt;0,0,INT((((YEAR(Paychecks!$A$3)-YEAR($C168))*12+MONTH(Paychecks!$A$3)-MONTH($C168))-1)/(($D168="Monthly")+3*($D168="Quarterly")+12*($D168="Yearly")))+1+(MOD(((YEAR(Paychecks!$A$3)-YEAR($C168))*12+MONTH(Paychecks!$A$3)-MONTH($C168)),(($D168="Monthly")+3*($D168="Quarterly")+12*($D168="Yearly")))=0)*(EDATE($C168,((YEAR(Paychecks!$A$3)-YEAR($C168))*12+MONTH(Paychecks!$A$3)-MONTH($C168)))&lt;Paychecks!$A$3)),($C168&gt;=Paychecks!$A$3)*($C168&lt;=Paychecks!$B$3))))</f>
      </c>
      <c r="M168" s="14">
        <f>IF(OR($A168="",$C168=""),0,IF((7*($D168="Weekly")+14*($D168="Every 2 weeks"))&gt;0,MAX(0,-INT(($C168-(Paychecks!$B$4+1))/(7*($D168="Weekly")+14*($D168="Every 2 weeks")))-MAX(0,-INT(($C168-Paychecks!$A$4)/(7*($D168="Weekly")+14*($D168="Every 2 weeks"))))),IF((($D168="Monthly")+3*($D168="Quarterly")+12*($D168="Yearly"))&gt;0,IF(((YEAR((Paychecks!$B$4+1))-YEAR($C168))*12+MONTH((Paychecks!$B$4+1))-MONTH($C168))&lt;0,0,INT((((YEAR((Paychecks!$B$4+1))-YEAR($C168))*12+MONTH((Paychecks!$B$4+1))-MONTH($C168))-1)/(($D168="Monthly")+3*($D168="Quarterly")+12*($D168="Yearly")))+1+(MOD(((YEAR((Paychecks!$B$4+1))-YEAR($C168))*12+MONTH((Paychecks!$B$4+1))-MONTH($C168)),(($D168="Monthly")+3*($D168="Quarterly")+12*($D168="Yearly")))=0)*(EDATE($C168,((YEAR((Paychecks!$B$4+1))-YEAR($C168))*12+MONTH((Paychecks!$B$4+1))-MONTH($C168)))&lt;(Paychecks!$B$4+1)))-IF(((YEAR(Paychecks!$A$4)-YEAR($C168))*12+MONTH(Paychecks!$A$4)-MONTH($C168))&lt;0,0,INT((((YEAR(Paychecks!$A$4)-YEAR($C168))*12+MONTH(Paychecks!$A$4)-MONTH($C168))-1)/(($D168="Monthly")+3*($D168="Quarterly")+12*($D168="Yearly")))+1+(MOD(((YEAR(Paychecks!$A$4)-YEAR($C168))*12+MONTH(Paychecks!$A$4)-MONTH($C168)),(($D168="Monthly")+3*($D168="Quarterly")+12*($D168="Yearly")))=0)*(EDATE($C168,((YEAR(Paychecks!$A$4)-YEAR($C168))*12+MONTH(Paychecks!$A$4)-MONTH($C168)))&lt;Paychecks!$A$4)),($C168&gt;=Paychecks!$A$4)*($C168&lt;=Paychecks!$B$4))))</f>
      </c>
      <c r="N168" s="14">
        <f>IF(OR($A168="",$C168=""),0,IF((7*($D168="Weekly")+14*($D168="Every 2 weeks"))&gt;0,MAX(0,-INT(($C168-(Paychecks!$B$5+1))/(7*($D168="Weekly")+14*($D168="Every 2 weeks")))-MAX(0,-INT(($C168-Paychecks!$A$5)/(7*($D168="Weekly")+14*($D168="Every 2 weeks"))))),IF((($D168="Monthly")+3*($D168="Quarterly")+12*($D168="Yearly"))&gt;0,IF(((YEAR((Paychecks!$B$5+1))-YEAR($C168))*12+MONTH((Paychecks!$B$5+1))-MONTH($C168))&lt;0,0,INT((((YEAR((Paychecks!$B$5+1))-YEAR($C168))*12+MONTH((Paychecks!$B$5+1))-MONTH($C168))-1)/(($D168="Monthly")+3*($D168="Quarterly")+12*($D168="Yearly")))+1+(MOD(((YEAR((Paychecks!$B$5+1))-YEAR($C168))*12+MONTH((Paychecks!$B$5+1))-MONTH($C168)),(($D168="Monthly")+3*($D168="Quarterly")+12*($D168="Yearly")))=0)*(EDATE($C168,((YEAR((Paychecks!$B$5+1))-YEAR($C168))*12+MONTH((Paychecks!$B$5+1))-MONTH($C168)))&lt;(Paychecks!$B$5+1)))-IF(((YEAR(Paychecks!$A$5)-YEAR($C168))*12+MONTH(Paychecks!$A$5)-MONTH($C168))&lt;0,0,INT((((YEAR(Paychecks!$A$5)-YEAR($C168))*12+MONTH(Paychecks!$A$5)-MONTH($C168))-1)/(($D168="Monthly")+3*($D168="Quarterly")+12*($D168="Yearly")))+1+(MOD(((YEAR(Paychecks!$A$5)-YEAR($C168))*12+MONTH(Paychecks!$A$5)-MONTH($C168)),(($D168="Monthly")+3*($D168="Quarterly")+12*($D168="Yearly")))=0)*(EDATE($C168,((YEAR(Paychecks!$A$5)-YEAR($C168))*12+MONTH(Paychecks!$A$5)-MONTH($C168)))&lt;Paychecks!$A$5)),($C168&gt;=Paychecks!$A$5)*($C168&lt;=Paychecks!$B$5))))</f>
      </c>
      <c r="O168" s="14">
        <f>IF(OR($A168="",$C168=""),0,IF((7*($D168="Weekly")+14*($D168="Every 2 weeks"))&gt;0,MAX(0,-INT(($C168-(Paychecks!$B$6+1))/(7*($D168="Weekly")+14*($D168="Every 2 weeks")))-MAX(0,-INT(($C168-Paychecks!$A$6)/(7*($D168="Weekly")+14*($D168="Every 2 weeks"))))),IF((($D168="Monthly")+3*($D168="Quarterly")+12*($D168="Yearly"))&gt;0,IF(((YEAR((Paychecks!$B$6+1))-YEAR($C168))*12+MONTH((Paychecks!$B$6+1))-MONTH($C168))&lt;0,0,INT((((YEAR((Paychecks!$B$6+1))-YEAR($C168))*12+MONTH((Paychecks!$B$6+1))-MONTH($C168))-1)/(($D168="Monthly")+3*($D168="Quarterly")+12*($D168="Yearly")))+1+(MOD(((YEAR((Paychecks!$B$6+1))-YEAR($C168))*12+MONTH((Paychecks!$B$6+1))-MONTH($C168)),(($D168="Monthly")+3*($D168="Quarterly")+12*($D168="Yearly")))=0)*(EDATE($C168,((YEAR((Paychecks!$B$6+1))-YEAR($C168))*12+MONTH((Paychecks!$B$6+1))-MONTH($C168)))&lt;(Paychecks!$B$6+1)))-IF(((YEAR(Paychecks!$A$6)-YEAR($C168))*12+MONTH(Paychecks!$A$6)-MONTH($C168))&lt;0,0,INT((((YEAR(Paychecks!$A$6)-YEAR($C168))*12+MONTH(Paychecks!$A$6)-MONTH($C168))-1)/(($D168="Monthly")+3*($D168="Quarterly")+12*($D168="Yearly")))+1+(MOD(((YEAR(Paychecks!$A$6)-YEAR($C168))*12+MONTH(Paychecks!$A$6)-MONTH($C168)),(($D168="Monthly")+3*($D168="Quarterly")+12*($D168="Yearly")))=0)*(EDATE($C168,((YEAR(Paychecks!$A$6)-YEAR($C168))*12+MONTH(Paychecks!$A$6)-MONTH($C168)))&lt;Paychecks!$A$6)),($C168&gt;=Paychecks!$A$6)*($C168&lt;=Paychecks!$B$6))))</f>
      </c>
      <c r="P168" s="14">
        <f>IF(OR($A168="",$C168=""),0,IF((7*($D168="Weekly")+14*($D168="Every 2 weeks"))&gt;0,MAX(0,-INT(($C168-(Paychecks!$B$7+1))/(7*($D168="Weekly")+14*($D168="Every 2 weeks")))-MAX(0,-INT(($C168-Paychecks!$A$7)/(7*($D168="Weekly")+14*($D168="Every 2 weeks"))))),IF((($D168="Monthly")+3*($D168="Quarterly")+12*($D168="Yearly"))&gt;0,IF(((YEAR((Paychecks!$B$7+1))-YEAR($C168))*12+MONTH((Paychecks!$B$7+1))-MONTH($C168))&lt;0,0,INT((((YEAR((Paychecks!$B$7+1))-YEAR($C168))*12+MONTH((Paychecks!$B$7+1))-MONTH($C168))-1)/(($D168="Monthly")+3*($D168="Quarterly")+12*($D168="Yearly")))+1+(MOD(((YEAR((Paychecks!$B$7+1))-YEAR($C168))*12+MONTH((Paychecks!$B$7+1))-MONTH($C168)),(($D168="Monthly")+3*($D168="Quarterly")+12*($D168="Yearly")))=0)*(EDATE($C168,((YEAR((Paychecks!$B$7+1))-YEAR($C168))*12+MONTH((Paychecks!$B$7+1))-MONTH($C168)))&lt;(Paychecks!$B$7+1)))-IF(((YEAR(Paychecks!$A$7)-YEAR($C168))*12+MONTH(Paychecks!$A$7)-MONTH($C168))&lt;0,0,INT((((YEAR(Paychecks!$A$7)-YEAR($C168))*12+MONTH(Paychecks!$A$7)-MONTH($C168))-1)/(($D168="Monthly")+3*($D168="Quarterly")+12*($D168="Yearly")))+1+(MOD(((YEAR(Paychecks!$A$7)-YEAR($C168))*12+MONTH(Paychecks!$A$7)-MONTH($C168)),(($D168="Monthly")+3*($D168="Quarterly")+12*($D168="Yearly")))=0)*(EDATE($C168,((YEAR(Paychecks!$A$7)-YEAR($C168))*12+MONTH(Paychecks!$A$7)-MONTH($C168)))&lt;Paychecks!$A$7)),($C168&gt;=Paychecks!$A$7)*($C168&lt;=Paychecks!$B$7))))</f>
      </c>
      <c r="Q168" s="14">
        <f>IF(OR($A168="",$C168=""),0,IF((7*($D168="Weekly")+14*($D168="Every 2 weeks"))&gt;0,MAX(0,-INT(($C168-(Paychecks!$B$8+1))/(7*($D168="Weekly")+14*($D168="Every 2 weeks")))-MAX(0,-INT(($C168-Paychecks!$A$8)/(7*($D168="Weekly")+14*($D168="Every 2 weeks"))))),IF((($D168="Monthly")+3*($D168="Quarterly")+12*($D168="Yearly"))&gt;0,IF(((YEAR((Paychecks!$B$8+1))-YEAR($C168))*12+MONTH((Paychecks!$B$8+1))-MONTH($C168))&lt;0,0,INT((((YEAR((Paychecks!$B$8+1))-YEAR($C168))*12+MONTH((Paychecks!$B$8+1))-MONTH($C168))-1)/(($D168="Monthly")+3*($D168="Quarterly")+12*($D168="Yearly")))+1+(MOD(((YEAR((Paychecks!$B$8+1))-YEAR($C168))*12+MONTH((Paychecks!$B$8+1))-MONTH($C168)),(($D168="Monthly")+3*($D168="Quarterly")+12*($D168="Yearly")))=0)*(EDATE($C168,((YEAR((Paychecks!$B$8+1))-YEAR($C168))*12+MONTH((Paychecks!$B$8+1))-MONTH($C168)))&lt;(Paychecks!$B$8+1)))-IF(((YEAR(Paychecks!$A$8)-YEAR($C168))*12+MONTH(Paychecks!$A$8)-MONTH($C168))&lt;0,0,INT((((YEAR(Paychecks!$A$8)-YEAR($C168))*12+MONTH(Paychecks!$A$8)-MONTH($C168))-1)/(($D168="Monthly")+3*($D168="Quarterly")+12*($D168="Yearly")))+1+(MOD(((YEAR(Paychecks!$A$8)-YEAR($C168))*12+MONTH(Paychecks!$A$8)-MONTH($C168)),(($D168="Monthly")+3*($D168="Quarterly")+12*($D168="Yearly")))=0)*(EDATE($C168,((YEAR(Paychecks!$A$8)-YEAR($C168))*12+MONTH(Paychecks!$A$8)-MONTH($C168)))&lt;Paychecks!$A$8)),($C168&gt;=Paychecks!$A$8)*($C168&lt;=Paychecks!$B$8))))</f>
      </c>
      <c r="R168" s="14">
        <f>IF(OR($A168="",$C168=""),0,IF((7*($D168="Weekly")+14*($D168="Every 2 weeks"))&gt;0,MAX(0,-INT(($C168-(Paychecks!$B$9+1))/(7*($D168="Weekly")+14*($D168="Every 2 weeks")))-MAX(0,-INT(($C168-Paychecks!$A$9)/(7*($D168="Weekly")+14*($D168="Every 2 weeks"))))),IF((($D168="Monthly")+3*($D168="Quarterly")+12*($D168="Yearly"))&gt;0,IF(((YEAR((Paychecks!$B$9+1))-YEAR($C168))*12+MONTH((Paychecks!$B$9+1))-MONTH($C168))&lt;0,0,INT((((YEAR((Paychecks!$B$9+1))-YEAR($C168))*12+MONTH((Paychecks!$B$9+1))-MONTH($C168))-1)/(($D168="Monthly")+3*($D168="Quarterly")+12*($D168="Yearly")))+1+(MOD(((YEAR((Paychecks!$B$9+1))-YEAR($C168))*12+MONTH((Paychecks!$B$9+1))-MONTH($C168)),(($D168="Monthly")+3*($D168="Quarterly")+12*($D168="Yearly")))=0)*(EDATE($C168,((YEAR((Paychecks!$B$9+1))-YEAR($C168))*12+MONTH((Paychecks!$B$9+1))-MONTH($C168)))&lt;(Paychecks!$B$9+1)))-IF(((YEAR(Paychecks!$A$9)-YEAR($C168))*12+MONTH(Paychecks!$A$9)-MONTH($C168))&lt;0,0,INT((((YEAR(Paychecks!$A$9)-YEAR($C168))*12+MONTH(Paychecks!$A$9)-MONTH($C168))-1)/(($D168="Monthly")+3*($D168="Quarterly")+12*($D168="Yearly")))+1+(MOD(((YEAR(Paychecks!$A$9)-YEAR($C168))*12+MONTH(Paychecks!$A$9)-MONTH($C168)),(($D168="Monthly")+3*($D168="Quarterly")+12*($D168="Yearly")))=0)*(EDATE($C168,((YEAR(Paychecks!$A$9)-YEAR($C168))*12+MONTH(Paychecks!$A$9)-MONTH($C168)))&lt;Paychecks!$A$9)),($C168&gt;=Paychecks!$A$9)*($C168&lt;=Paychecks!$B$9))))</f>
      </c>
    </row>
    <row r="169" spans="1:18" x14ac:dyDescent="0.25">
      <c r="A169" s="2"/>
      <c r="B169" s="11"/>
      <c r="C169" s="9"/>
      <c r="D169" s="2"/>
      <c r="E169" s="2"/>
      <c r="F169" s="2"/>
      <c r="G169" s="2">
        <f>IF(A169="","",IF(F169="Yes","Paid",IF(C169&lt;TODAY(),"Overdue",IF(C169-TODAY()&lt;=HeadsUp,"Due soon",IF(E169="Yes","Autopay","Upcoming")))))</f>
      </c>
      <c r="H169" s="2">
        <f>IF(OR(A169="",F169="Yes"),"",C169-TODAY())</f>
      </c>
      <c r="I169" s="9">
        <f>IF(OR(A169="",C169=""),"",IF(OR(C169&lt;Paychecks!$A$2,C169&gt;Paychecks!$B$9),"",INDEX(Paychecks!$A$2:$A$9,MATCH(C169,Paychecks!$A$2:$A$9,1))))</f>
      </c>
      <c r="J169" s="2"/>
      <c r="K169" s="14">
        <f>IF(OR($A169="",$C169=""),0,IF((7*($D169="Weekly")+14*($D169="Every 2 weeks"))&gt;0,MAX(0,-INT(($C169-(Paychecks!$B$2+1))/(7*($D169="Weekly")+14*($D169="Every 2 weeks")))-MAX(0,-INT(($C169-Paychecks!$A$2)/(7*($D169="Weekly")+14*($D169="Every 2 weeks"))))),IF((($D169="Monthly")+3*($D169="Quarterly")+12*($D169="Yearly"))&gt;0,IF(((YEAR((Paychecks!$B$2+1))-YEAR($C169))*12+MONTH((Paychecks!$B$2+1))-MONTH($C169))&lt;0,0,INT((((YEAR((Paychecks!$B$2+1))-YEAR($C169))*12+MONTH((Paychecks!$B$2+1))-MONTH($C169))-1)/(($D169="Monthly")+3*($D169="Quarterly")+12*($D169="Yearly")))+1+(MOD(((YEAR((Paychecks!$B$2+1))-YEAR($C169))*12+MONTH((Paychecks!$B$2+1))-MONTH($C169)),(($D169="Monthly")+3*($D169="Quarterly")+12*($D169="Yearly")))=0)*(EDATE($C169,((YEAR((Paychecks!$B$2+1))-YEAR($C169))*12+MONTH((Paychecks!$B$2+1))-MONTH($C169)))&lt;(Paychecks!$B$2+1)))-IF(((YEAR(Paychecks!$A$2)-YEAR($C169))*12+MONTH(Paychecks!$A$2)-MONTH($C169))&lt;0,0,INT((((YEAR(Paychecks!$A$2)-YEAR($C169))*12+MONTH(Paychecks!$A$2)-MONTH($C169))-1)/(($D169="Monthly")+3*($D169="Quarterly")+12*($D169="Yearly")))+1+(MOD(((YEAR(Paychecks!$A$2)-YEAR($C169))*12+MONTH(Paychecks!$A$2)-MONTH($C169)),(($D169="Monthly")+3*($D169="Quarterly")+12*($D169="Yearly")))=0)*(EDATE($C169,((YEAR(Paychecks!$A$2)-YEAR($C169))*12+MONTH(Paychecks!$A$2)-MONTH($C169)))&lt;Paychecks!$A$2)),($C169&gt;=Paychecks!$A$2)*($C169&lt;=Paychecks!$B$2))))</f>
      </c>
      <c r="L169" s="14">
        <f>IF(OR($A169="",$C169=""),0,IF((7*($D169="Weekly")+14*($D169="Every 2 weeks"))&gt;0,MAX(0,-INT(($C169-(Paychecks!$B$3+1))/(7*($D169="Weekly")+14*($D169="Every 2 weeks")))-MAX(0,-INT(($C169-Paychecks!$A$3)/(7*($D169="Weekly")+14*($D169="Every 2 weeks"))))),IF((($D169="Monthly")+3*($D169="Quarterly")+12*($D169="Yearly"))&gt;0,IF(((YEAR((Paychecks!$B$3+1))-YEAR($C169))*12+MONTH((Paychecks!$B$3+1))-MONTH($C169))&lt;0,0,INT((((YEAR((Paychecks!$B$3+1))-YEAR($C169))*12+MONTH((Paychecks!$B$3+1))-MONTH($C169))-1)/(($D169="Monthly")+3*($D169="Quarterly")+12*($D169="Yearly")))+1+(MOD(((YEAR((Paychecks!$B$3+1))-YEAR($C169))*12+MONTH((Paychecks!$B$3+1))-MONTH($C169)),(($D169="Monthly")+3*($D169="Quarterly")+12*($D169="Yearly")))=0)*(EDATE($C169,((YEAR((Paychecks!$B$3+1))-YEAR($C169))*12+MONTH((Paychecks!$B$3+1))-MONTH($C169)))&lt;(Paychecks!$B$3+1)))-IF(((YEAR(Paychecks!$A$3)-YEAR($C169))*12+MONTH(Paychecks!$A$3)-MONTH($C169))&lt;0,0,INT((((YEAR(Paychecks!$A$3)-YEAR($C169))*12+MONTH(Paychecks!$A$3)-MONTH($C169))-1)/(($D169="Monthly")+3*($D169="Quarterly")+12*($D169="Yearly")))+1+(MOD(((YEAR(Paychecks!$A$3)-YEAR($C169))*12+MONTH(Paychecks!$A$3)-MONTH($C169)),(($D169="Monthly")+3*($D169="Quarterly")+12*($D169="Yearly")))=0)*(EDATE($C169,((YEAR(Paychecks!$A$3)-YEAR($C169))*12+MONTH(Paychecks!$A$3)-MONTH($C169)))&lt;Paychecks!$A$3)),($C169&gt;=Paychecks!$A$3)*($C169&lt;=Paychecks!$B$3))))</f>
      </c>
      <c r="M169" s="14">
        <f>IF(OR($A169="",$C169=""),0,IF((7*($D169="Weekly")+14*($D169="Every 2 weeks"))&gt;0,MAX(0,-INT(($C169-(Paychecks!$B$4+1))/(7*($D169="Weekly")+14*($D169="Every 2 weeks")))-MAX(0,-INT(($C169-Paychecks!$A$4)/(7*($D169="Weekly")+14*($D169="Every 2 weeks"))))),IF((($D169="Monthly")+3*($D169="Quarterly")+12*($D169="Yearly"))&gt;0,IF(((YEAR((Paychecks!$B$4+1))-YEAR($C169))*12+MONTH((Paychecks!$B$4+1))-MONTH($C169))&lt;0,0,INT((((YEAR((Paychecks!$B$4+1))-YEAR($C169))*12+MONTH((Paychecks!$B$4+1))-MONTH($C169))-1)/(($D169="Monthly")+3*($D169="Quarterly")+12*($D169="Yearly")))+1+(MOD(((YEAR((Paychecks!$B$4+1))-YEAR($C169))*12+MONTH((Paychecks!$B$4+1))-MONTH($C169)),(($D169="Monthly")+3*($D169="Quarterly")+12*($D169="Yearly")))=0)*(EDATE($C169,((YEAR((Paychecks!$B$4+1))-YEAR($C169))*12+MONTH((Paychecks!$B$4+1))-MONTH($C169)))&lt;(Paychecks!$B$4+1)))-IF(((YEAR(Paychecks!$A$4)-YEAR($C169))*12+MONTH(Paychecks!$A$4)-MONTH($C169))&lt;0,0,INT((((YEAR(Paychecks!$A$4)-YEAR($C169))*12+MONTH(Paychecks!$A$4)-MONTH($C169))-1)/(($D169="Monthly")+3*($D169="Quarterly")+12*($D169="Yearly")))+1+(MOD(((YEAR(Paychecks!$A$4)-YEAR($C169))*12+MONTH(Paychecks!$A$4)-MONTH($C169)),(($D169="Monthly")+3*($D169="Quarterly")+12*($D169="Yearly")))=0)*(EDATE($C169,((YEAR(Paychecks!$A$4)-YEAR($C169))*12+MONTH(Paychecks!$A$4)-MONTH($C169)))&lt;Paychecks!$A$4)),($C169&gt;=Paychecks!$A$4)*($C169&lt;=Paychecks!$B$4))))</f>
      </c>
      <c r="N169" s="14">
        <f>IF(OR($A169="",$C169=""),0,IF((7*($D169="Weekly")+14*($D169="Every 2 weeks"))&gt;0,MAX(0,-INT(($C169-(Paychecks!$B$5+1))/(7*($D169="Weekly")+14*($D169="Every 2 weeks")))-MAX(0,-INT(($C169-Paychecks!$A$5)/(7*($D169="Weekly")+14*($D169="Every 2 weeks"))))),IF((($D169="Monthly")+3*($D169="Quarterly")+12*($D169="Yearly"))&gt;0,IF(((YEAR((Paychecks!$B$5+1))-YEAR($C169))*12+MONTH((Paychecks!$B$5+1))-MONTH($C169))&lt;0,0,INT((((YEAR((Paychecks!$B$5+1))-YEAR($C169))*12+MONTH((Paychecks!$B$5+1))-MONTH($C169))-1)/(($D169="Monthly")+3*($D169="Quarterly")+12*($D169="Yearly")))+1+(MOD(((YEAR((Paychecks!$B$5+1))-YEAR($C169))*12+MONTH((Paychecks!$B$5+1))-MONTH($C169)),(($D169="Monthly")+3*($D169="Quarterly")+12*($D169="Yearly")))=0)*(EDATE($C169,((YEAR((Paychecks!$B$5+1))-YEAR($C169))*12+MONTH((Paychecks!$B$5+1))-MONTH($C169)))&lt;(Paychecks!$B$5+1)))-IF(((YEAR(Paychecks!$A$5)-YEAR($C169))*12+MONTH(Paychecks!$A$5)-MONTH($C169))&lt;0,0,INT((((YEAR(Paychecks!$A$5)-YEAR($C169))*12+MONTH(Paychecks!$A$5)-MONTH($C169))-1)/(($D169="Monthly")+3*($D169="Quarterly")+12*($D169="Yearly")))+1+(MOD(((YEAR(Paychecks!$A$5)-YEAR($C169))*12+MONTH(Paychecks!$A$5)-MONTH($C169)),(($D169="Monthly")+3*($D169="Quarterly")+12*($D169="Yearly")))=0)*(EDATE($C169,((YEAR(Paychecks!$A$5)-YEAR($C169))*12+MONTH(Paychecks!$A$5)-MONTH($C169)))&lt;Paychecks!$A$5)),($C169&gt;=Paychecks!$A$5)*($C169&lt;=Paychecks!$B$5))))</f>
      </c>
      <c r="O169" s="14">
        <f>IF(OR($A169="",$C169=""),0,IF((7*($D169="Weekly")+14*($D169="Every 2 weeks"))&gt;0,MAX(0,-INT(($C169-(Paychecks!$B$6+1))/(7*($D169="Weekly")+14*($D169="Every 2 weeks")))-MAX(0,-INT(($C169-Paychecks!$A$6)/(7*($D169="Weekly")+14*($D169="Every 2 weeks"))))),IF((($D169="Monthly")+3*($D169="Quarterly")+12*($D169="Yearly"))&gt;0,IF(((YEAR((Paychecks!$B$6+1))-YEAR($C169))*12+MONTH((Paychecks!$B$6+1))-MONTH($C169))&lt;0,0,INT((((YEAR((Paychecks!$B$6+1))-YEAR($C169))*12+MONTH((Paychecks!$B$6+1))-MONTH($C169))-1)/(($D169="Monthly")+3*($D169="Quarterly")+12*($D169="Yearly")))+1+(MOD(((YEAR((Paychecks!$B$6+1))-YEAR($C169))*12+MONTH((Paychecks!$B$6+1))-MONTH($C169)),(($D169="Monthly")+3*($D169="Quarterly")+12*($D169="Yearly")))=0)*(EDATE($C169,((YEAR((Paychecks!$B$6+1))-YEAR($C169))*12+MONTH((Paychecks!$B$6+1))-MONTH($C169)))&lt;(Paychecks!$B$6+1)))-IF(((YEAR(Paychecks!$A$6)-YEAR($C169))*12+MONTH(Paychecks!$A$6)-MONTH($C169))&lt;0,0,INT((((YEAR(Paychecks!$A$6)-YEAR($C169))*12+MONTH(Paychecks!$A$6)-MONTH($C169))-1)/(($D169="Monthly")+3*($D169="Quarterly")+12*($D169="Yearly")))+1+(MOD(((YEAR(Paychecks!$A$6)-YEAR($C169))*12+MONTH(Paychecks!$A$6)-MONTH($C169)),(($D169="Monthly")+3*($D169="Quarterly")+12*($D169="Yearly")))=0)*(EDATE($C169,((YEAR(Paychecks!$A$6)-YEAR($C169))*12+MONTH(Paychecks!$A$6)-MONTH($C169)))&lt;Paychecks!$A$6)),($C169&gt;=Paychecks!$A$6)*($C169&lt;=Paychecks!$B$6))))</f>
      </c>
      <c r="P169" s="14">
        <f>IF(OR($A169="",$C169=""),0,IF((7*($D169="Weekly")+14*($D169="Every 2 weeks"))&gt;0,MAX(0,-INT(($C169-(Paychecks!$B$7+1))/(7*($D169="Weekly")+14*($D169="Every 2 weeks")))-MAX(0,-INT(($C169-Paychecks!$A$7)/(7*($D169="Weekly")+14*($D169="Every 2 weeks"))))),IF((($D169="Monthly")+3*($D169="Quarterly")+12*($D169="Yearly"))&gt;0,IF(((YEAR((Paychecks!$B$7+1))-YEAR($C169))*12+MONTH((Paychecks!$B$7+1))-MONTH($C169))&lt;0,0,INT((((YEAR((Paychecks!$B$7+1))-YEAR($C169))*12+MONTH((Paychecks!$B$7+1))-MONTH($C169))-1)/(($D169="Monthly")+3*($D169="Quarterly")+12*($D169="Yearly")))+1+(MOD(((YEAR((Paychecks!$B$7+1))-YEAR($C169))*12+MONTH((Paychecks!$B$7+1))-MONTH($C169)),(($D169="Monthly")+3*($D169="Quarterly")+12*($D169="Yearly")))=0)*(EDATE($C169,((YEAR((Paychecks!$B$7+1))-YEAR($C169))*12+MONTH((Paychecks!$B$7+1))-MONTH($C169)))&lt;(Paychecks!$B$7+1)))-IF(((YEAR(Paychecks!$A$7)-YEAR($C169))*12+MONTH(Paychecks!$A$7)-MONTH($C169))&lt;0,0,INT((((YEAR(Paychecks!$A$7)-YEAR($C169))*12+MONTH(Paychecks!$A$7)-MONTH($C169))-1)/(($D169="Monthly")+3*($D169="Quarterly")+12*($D169="Yearly")))+1+(MOD(((YEAR(Paychecks!$A$7)-YEAR($C169))*12+MONTH(Paychecks!$A$7)-MONTH($C169)),(($D169="Monthly")+3*($D169="Quarterly")+12*($D169="Yearly")))=0)*(EDATE($C169,((YEAR(Paychecks!$A$7)-YEAR($C169))*12+MONTH(Paychecks!$A$7)-MONTH($C169)))&lt;Paychecks!$A$7)),($C169&gt;=Paychecks!$A$7)*($C169&lt;=Paychecks!$B$7))))</f>
      </c>
      <c r="Q169" s="14">
        <f>IF(OR($A169="",$C169=""),0,IF((7*($D169="Weekly")+14*($D169="Every 2 weeks"))&gt;0,MAX(0,-INT(($C169-(Paychecks!$B$8+1))/(7*($D169="Weekly")+14*($D169="Every 2 weeks")))-MAX(0,-INT(($C169-Paychecks!$A$8)/(7*($D169="Weekly")+14*($D169="Every 2 weeks"))))),IF((($D169="Monthly")+3*($D169="Quarterly")+12*($D169="Yearly"))&gt;0,IF(((YEAR((Paychecks!$B$8+1))-YEAR($C169))*12+MONTH((Paychecks!$B$8+1))-MONTH($C169))&lt;0,0,INT((((YEAR((Paychecks!$B$8+1))-YEAR($C169))*12+MONTH((Paychecks!$B$8+1))-MONTH($C169))-1)/(($D169="Monthly")+3*($D169="Quarterly")+12*($D169="Yearly")))+1+(MOD(((YEAR((Paychecks!$B$8+1))-YEAR($C169))*12+MONTH((Paychecks!$B$8+1))-MONTH($C169)),(($D169="Monthly")+3*($D169="Quarterly")+12*($D169="Yearly")))=0)*(EDATE($C169,((YEAR((Paychecks!$B$8+1))-YEAR($C169))*12+MONTH((Paychecks!$B$8+1))-MONTH($C169)))&lt;(Paychecks!$B$8+1)))-IF(((YEAR(Paychecks!$A$8)-YEAR($C169))*12+MONTH(Paychecks!$A$8)-MONTH($C169))&lt;0,0,INT((((YEAR(Paychecks!$A$8)-YEAR($C169))*12+MONTH(Paychecks!$A$8)-MONTH($C169))-1)/(($D169="Monthly")+3*($D169="Quarterly")+12*($D169="Yearly")))+1+(MOD(((YEAR(Paychecks!$A$8)-YEAR($C169))*12+MONTH(Paychecks!$A$8)-MONTH($C169)),(($D169="Monthly")+3*($D169="Quarterly")+12*($D169="Yearly")))=0)*(EDATE($C169,((YEAR(Paychecks!$A$8)-YEAR($C169))*12+MONTH(Paychecks!$A$8)-MONTH($C169)))&lt;Paychecks!$A$8)),($C169&gt;=Paychecks!$A$8)*($C169&lt;=Paychecks!$B$8))))</f>
      </c>
      <c r="R169" s="14">
        <f>IF(OR($A169="",$C169=""),0,IF((7*($D169="Weekly")+14*($D169="Every 2 weeks"))&gt;0,MAX(0,-INT(($C169-(Paychecks!$B$9+1))/(7*($D169="Weekly")+14*($D169="Every 2 weeks")))-MAX(0,-INT(($C169-Paychecks!$A$9)/(7*($D169="Weekly")+14*($D169="Every 2 weeks"))))),IF((($D169="Monthly")+3*($D169="Quarterly")+12*($D169="Yearly"))&gt;0,IF(((YEAR((Paychecks!$B$9+1))-YEAR($C169))*12+MONTH((Paychecks!$B$9+1))-MONTH($C169))&lt;0,0,INT((((YEAR((Paychecks!$B$9+1))-YEAR($C169))*12+MONTH((Paychecks!$B$9+1))-MONTH($C169))-1)/(($D169="Monthly")+3*($D169="Quarterly")+12*($D169="Yearly")))+1+(MOD(((YEAR((Paychecks!$B$9+1))-YEAR($C169))*12+MONTH((Paychecks!$B$9+1))-MONTH($C169)),(($D169="Monthly")+3*($D169="Quarterly")+12*($D169="Yearly")))=0)*(EDATE($C169,((YEAR((Paychecks!$B$9+1))-YEAR($C169))*12+MONTH((Paychecks!$B$9+1))-MONTH($C169)))&lt;(Paychecks!$B$9+1)))-IF(((YEAR(Paychecks!$A$9)-YEAR($C169))*12+MONTH(Paychecks!$A$9)-MONTH($C169))&lt;0,0,INT((((YEAR(Paychecks!$A$9)-YEAR($C169))*12+MONTH(Paychecks!$A$9)-MONTH($C169))-1)/(($D169="Monthly")+3*($D169="Quarterly")+12*($D169="Yearly")))+1+(MOD(((YEAR(Paychecks!$A$9)-YEAR($C169))*12+MONTH(Paychecks!$A$9)-MONTH($C169)),(($D169="Monthly")+3*($D169="Quarterly")+12*($D169="Yearly")))=0)*(EDATE($C169,((YEAR(Paychecks!$A$9)-YEAR($C169))*12+MONTH(Paychecks!$A$9)-MONTH($C169)))&lt;Paychecks!$A$9)),($C169&gt;=Paychecks!$A$9)*($C169&lt;=Paychecks!$B$9))))</f>
      </c>
    </row>
    <row r="170" spans="1:18" x14ac:dyDescent="0.25">
      <c r="A170" s="2"/>
      <c r="B170" s="11"/>
      <c r="C170" s="9"/>
      <c r="D170" s="2"/>
      <c r="E170" s="2"/>
      <c r="F170" s="2"/>
      <c r="G170" s="2">
        <f>IF(A170="","",IF(F170="Yes","Paid",IF(C170&lt;TODAY(),"Overdue",IF(C170-TODAY()&lt;=HeadsUp,"Due soon",IF(E170="Yes","Autopay","Upcoming")))))</f>
      </c>
      <c r="H170" s="2">
        <f>IF(OR(A170="",F170="Yes"),"",C170-TODAY())</f>
      </c>
      <c r="I170" s="9">
        <f>IF(OR(A170="",C170=""),"",IF(OR(C170&lt;Paychecks!$A$2,C170&gt;Paychecks!$B$9),"",INDEX(Paychecks!$A$2:$A$9,MATCH(C170,Paychecks!$A$2:$A$9,1))))</f>
      </c>
      <c r="J170" s="2"/>
      <c r="K170" s="14">
        <f>IF(OR($A170="",$C170=""),0,IF((7*($D170="Weekly")+14*($D170="Every 2 weeks"))&gt;0,MAX(0,-INT(($C170-(Paychecks!$B$2+1))/(7*($D170="Weekly")+14*($D170="Every 2 weeks")))-MAX(0,-INT(($C170-Paychecks!$A$2)/(7*($D170="Weekly")+14*($D170="Every 2 weeks"))))),IF((($D170="Monthly")+3*($D170="Quarterly")+12*($D170="Yearly"))&gt;0,IF(((YEAR((Paychecks!$B$2+1))-YEAR($C170))*12+MONTH((Paychecks!$B$2+1))-MONTH($C170))&lt;0,0,INT((((YEAR((Paychecks!$B$2+1))-YEAR($C170))*12+MONTH((Paychecks!$B$2+1))-MONTH($C170))-1)/(($D170="Monthly")+3*($D170="Quarterly")+12*($D170="Yearly")))+1+(MOD(((YEAR((Paychecks!$B$2+1))-YEAR($C170))*12+MONTH((Paychecks!$B$2+1))-MONTH($C170)),(($D170="Monthly")+3*($D170="Quarterly")+12*($D170="Yearly")))=0)*(EDATE($C170,((YEAR((Paychecks!$B$2+1))-YEAR($C170))*12+MONTH((Paychecks!$B$2+1))-MONTH($C170)))&lt;(Paychecks!$B$2+1)))-IF(((YEAR(Paychecks!$A$2)-YEAR($C170))*12+MONTH(Paychecks!$A$2)-MONTH($C170))&lt;0,0,INT((((YEAR(Paychecks!$A$2)-YEAR($C170))*12+MONTH(Paychecks!$A$2)-MONTH($C170))-1)/(($D170="Monthly")+3*($D170="Quarterly")+12*($D170="Yearly")))+1+(MOD(((YEAR(Paychecks!$A$2)-YEAR($C170))*12+MONTH(Paychecks!$A$2)-MONTH($C170)),(($D170="Monthly")+3*($D170="Quarterly")+12*($D170="Yearly")))=0)*(EDATE($C170,((YEAR(Paychecks!$A$2)-YEAR($C170))*12+MONTH(Paychecks!$A$2)-MONTH($C170)))&lt;Paychecks!$A$2)),($C170&gt;=Paychecks!$A$2)*($C170&lt;=Paychecks!$B$2))))</f>
      </c>
      <c r="L170" s="14">
        <f>IF(OR($A170="",$C170=""),0,IF((7*($D170="Weekly")+14*($D170="Every 2 weeks"))&gt;0,MAX(0,-INT(($C170-(Paychecks!$B$3+1))/(7*($D170="Weekly")+14*($D170="Every 2 weeks")))-MAX(0,-INT(($C170-Paychecks!$A$3)/(7*($D170="Weekly")+14*($D170="Every 2 weeks"))))),IF((($D170="Monthly")+3*($D170="Quarterly")+12*($D170="Yearly"))&gt;0,IF(((YEAR((Paychecks!$B$3+1))-YEAR($C170))*12+MONTH((Paychecks!$B$3+1))-MONTH($C170))&lt;0,0,INT((((YEAR((Paychecks!$B$3+1))-YEAR($C170))*12+MONTH((Paychecks!$B$3+1))-MONTH($C170))-1)/(($D170="Monthly")+3*($D170="Quarterly")+12*($D170="Yearly")))+1+(MOD(((YEAR((Paychecks!$B$3+1))-YEAR($C170))*12+MONTH((Paychecks!$B$3+1))-MONTH($C170)),(($D170="Monthly")+3*($D170="Quarterly")+12*($D170="Yearly")))=0)*(EDATE($C170,((YEAR((Paychecks!$B$3+1))-YEAR($C170))*12+MONTH((Paychecks!$B$3+1))-MONTH($C170)))&lt;(Paychecks!$B$3+1)))-IF(((YEAR(Paychecks!$A$3)-YEAR($C170))*12+MONTH(Paychecks!$A$3)-MONTH($C170))&lt;0,0,INT((((YEAR(Paychecks!$A$3)-YEAR($C170))*12+MONTH(Paychecks!$A$3)-MONTH($C170))-1)/(($D170="Monthly")+3*($D170="Quarterly")+12*($D170="Yearly")))+1+(MOD(((YEAR(Paychecks!$A$3)-YEAR($C170))*12+MONTH(Paychecks!$A$3)-MONTH($C170)),(($D170="Monthly")+3*($D170="Quarterly")+12*($D170="Yearly")))=0)*(EDATE($C170,((YEAR(Paychecks!$A$3)-YEAR($C170))*12+MONTH(Paychecks!$A$3)-MONTH($C170)))&lt;Paychecks!$A$3)),($C170&gt;=Paychecks!$A$3)*($C170&lt;=Paychecks!$B$3))))</f>
      </c>
      <c r="M170" s="14">
        <f>IF(OR($A170="",$C170=""),0,IF((7*($D170="Weekly")+14*($D170="Every 2 weeks"))&gt;0,MAX(0,-INT(($C170-(Paychecks!$B$4+1))/(7*($D170="Weekly")+14*($D170="Every 2 weeks")))-MAX(0,-INT(($C170-Paychecks!$A$4)/(7*($D170="Weekly")+14*($D170="Every 2 weeks"))))),IF((($D170="Monthly")+3*($D170="Quarterly")+12*($D170="Yearly"))&gt;0,IF(((YEAR((Paychecks!$B$4+1))-YEAR($C170))*12+MONTH((Paychecks!$B$4+1))-MONTH($C170))&lt;0,0,INT((((YEAR((Paychecks!$B$4+1))-YEAR($C170))*12+MONTH((Paychecks!$B$4+1))-MONTH($C170))-1)/(($D170="Monthly")+3*($D170="Quarterly")+12*($D170="Yearly")))+1+(MOD(((YEAR((Paychecks!$B$4+1))-YEAR($C170))*12+MONTH((Paychecks!$B$4+1))-MONTH($C170)),(($D170="Monthly")+3*($D170="Quarterly")+12*($D170="Yearly")))=0)*(EDATE($C170,((YEAR((Paychecks!$B$4+1))-YEAR($C170))*12+MONTH((Paychecks!$B$4+1))-MONTH($C170)))&lt;(Paychecks!$B$4+1)))-IF(((YEAR(Paychecks!$A$4)-YEAR($C170))*12+MONTH(Paychecks!$A$4)-MONTH($C170))&lt;0,0,INT((((YEAR(Paychecks!$A$4)-YEAR($C170))*12+MONTH(Paychecks!$A$4)-MONTH($C170))-1)/(($D170="Monthly")+3*($D170="Quarterly")+12*($D170="Yearly")))+1+(MOD(((YEAR(Paychecks!$A$4)-YEAR($C170))*12+MONTH(Paychecks!$A$4)-MONTH($C170)),(($D170="Monthly")+3*($D170="Quarterly")+12*($D170="Yearly")))=0)*(EDATE($C170,((YEAR(Paychecks!$A$4)-YEAR($C170))*12+MONTH(Paychecks!$A$4)-MONTH($C170)))&lt;Paychecks!$A$4)),($C170&gt;=Paychecks!$A$4)*($C170&lt;=Paychecks!$B$4))))</f>
      </c>
      <c r="N170" s="14">
        <f>IF(OR($A170="",$C170=""),0,IF((7*($D170="Weekly")+14*($D170="Every 2 weeks"))&gt;0,MAX(0,-INT(($C170-(Paychecks!$B$5+1))/(7*($D170="Weekly")+14*($D170="Every 2 weeks")))-MAX(0,-INT(($C170-Paychecks!$A$5)/(7*($D170="Weekly")+14*($D170="Every 2 weeks"))))),IF((($D170="Monthly")+3*($D170="Quarterly")+12*($D170="Yearly"))&gt;0,IF(((YEAR((Paychecks!$B$5+1))-YEAR($C170))*12+MONTH((Paychecks!$B$5+1))-MONTH($C170))&lt;0,0,INT((((YEAR((Paychecks!$B$5+1))-YEAR($C170))*12+MONTH((Paychecks!$B$5+1))-MONTH($C170))-1)/(($D170="Monthly")+3*($D170="Quarterly")+12*($D170="Yearly")))+1+(MOD(((YEAR((Paychecks!$B$5+1))-YEAR($C170))*12+MONTH((Paychecks!$B$5+1))-MONTH($C170)),(($D170="Monthly")+3*($D170="Quarterly")+12*($D170="Yearly")))=0)*(EDATE($C170,((YEAR((Paychecks!$B$5+1))-YEAR($C170))*12+MONTH((Paychecks!$B$5+1))-MONTH($C170)))&lt;(Paychecks!$B$5+1)))-IF(((YEAR(Paychecks!$A$5)-YEAR($C170))*12+MONTH(Paychecks!$A$5)-MONTH($C170))&lt;0,0,INT((((YEAR(Paychecks!$A$5)-YEAR($C170))*12+MONTH(Paychecks!$A$5)-MONTH($C170))-1)/(($D170="Monthly")+3*($D170="Quarterly")+12*($D170="Yearly")))+1+(MOD(((YEAR(Paychecks!$A$5)-YEAR($C170))*12+MONTH(Paychecks!$A$5)-MONTH($C170)),(($D170="Monthly")+3*($D170="Quarterly")+12*($D170="Yearly")))=0)*(EDATE($C170,((YEAR(Paychecks!$A$5)-YEAR($C170))*12+MONTH(Paychecks!$A$5)-MONTH($C170)))&lt;Paychecks!$A$5)),($C170&gt;=Paychecks!$A$5)*($C170&lt;=Paychecks!$B$5))))</f>
      </c>
      <c r="O170" s="14">
        <f>IF(OR($A170="",$C170=""),0,IF((7*($D170="Weekly")+14*($D170="Every 2 weeks"))&gt;0,MAX(0,-INT(($C170-(Paychecks!$B$6+1))/(7*($D170="Weekly")+14*($D170="Every 2 weeks")))-MAX(0,-INT(($C170-Paychecks!$A$6)/(7*($D170="Weekly")+14*($D170="Every 2 weeks"))))),IF((($D170="Monthly")+3*($D170="Quarterly")+12*($D170="Yearly"))&gt;0,IF(((YEAR((Paychecks!$B$6+1))-YEAR($C170))*12+MONTH((Paychecks!$B$6+1))-MONTH($C170))&lt;0,0,INT((((YEAR((Paychecks!$B$6+1))-YEAR($C170))*12+MONTH((Paychecks!$B$6+1))-MONTH($C170))-1)/(($D170="Monthly")+3*($D170="Quarterly")+12*($D170="Yearly")))+1+(MOD(((YEAR((Paychecks!$B$6+1))-YEAR($C170))*12+MONTH((Paychecks!$B$6+1))-MONTH($C170)),(($D170="Monthly")+3*($D170="Quarterly")+12*($D170="Yearly")))=0)*(EDATE($C170,((YEAR((Paychecks!$B$6+1))-YEAR($C170))*12+MONTH((Paychecks!$B$6+1))-MONTH($C170)))&lt;(Paychecks!$B$6+1)))-IF(((YEAR(Paychecks!$A$6)-YEAR($C170))*12+MONTH(Paychecks!$A$6)-MONTH($C170))&lt;0,0,INT((((YEAR(Paychecks!$A$6)-YEAR($C170))*12+MONTH(Paychecks!$A$6)-MONTH($C170))-1)/(($D170="Monthly")+3*($D170="Quarterly")+12*($D170="Yearly")))+1+(MOD(((YEAR(Paychecks!$A$6)-YEAR($C170))*12+MONTH(Paychecks!$A$6)-MONTH($C170)),(($D170="Monthly")+3*($D170="Quarterly")+12*($D170="Yearly")))=0)*(EDATE($C170,((YEAR(Paychecks!$A$6)-YEAR($C170))*12+MONTH(Paychecks!$A$6)-MONTH($C170)))&lt;Paychecks!$A$6)),($C170&gt;=Paychecks!$A$6)*($C170&lt;=Paychecks!$B$6))))</f>
      </c>
      <c r="P170" s="14">
        <f>IF(OR($A170="",$C170=""),0,IF((7*($D170="Weekly")+14*($D170="Every 2 weeks"))&gt;0,MAX(0,-INT(($C170-(Paychecks!$B$7+1))/(7*($D170="Weekly")+14*($D170="Every 2 weeks")))-MAX(0,-INT(($C170-Paychecks!$A$7)/(7*($D170="Weekly")+14*($D170="Every 2 weeks"))))),IF((($D170="Monthly")+3*($D170="Quarterly")+12*($D170="Yearly"))&gt;0,IF(((YEAR((Paychecks!$B$7+1))-YEAR($C170))*12+MONTH((Paychecks!$B$7+1))-MONTH($C170))&lt;0,0,INT((((YEAR((Paychecks!$B$7+1))-YEAR($C170))*12+MONTH((Paychecks!$B$7+1))-MONTH($C170))-1)/(($D170="Monthly")+3*($D170="Quarterly")+12*($D170="Yearly")))+1+(MOD(((YEAR((Paychecks!$B$7+1))-YEAR($C170))*12+MONTH((Paychecks!$B$7+1))-MONTH($C170)),(($D170="Monthly")+3*($D170="Quarterly")+12*($D170="Yearly")))=0)*(EDATE($C170,((YEAR((Paychecks!$B$7+1))-YEAR($C170))*12+MONTH((Paychecks!$B$7+1))-MONTH($C170)))&lt;(Paychecks!$B$7+1)))-IF(((YEAR(Paychecks!$A$7)-YEAR($C170))*12+MONTH(Paychecks!$A$7)-MONTH($C170))&lt;0,0,INT((((YEAR(Paychecks!$A$7)-YEAR($C170))*12+MONTH(Paychecks!$A$7)-MONTH($C170))-1)/(($D170="Monthly")+3*($D170="Quarterly")+12*($D170="Yearly")))+1+(MOD(((YEAR(Paychecks!$A$7)-YEAR($C170))*12+MONTH(Paychecks!$A$7)-MONTH($C170)),(($D170="Monthly")+3*($D170="Quarterly")+12*($D170="Yearly")))=0)*(EDATE($C170,((YEAR(Paychecks!$A$7)-YEAR($C170))*12+MONTH(Paychecks!$A$7)-MONTH($C170)))&lt;Paychecks!$A$7)),($C170&gt;=Paychecks!$A$7)*($C170&lt;=Paychecks!$B$7))))</f>
      </c>
      <c r="Q170" s="14">
        <f>IF(OR($A170="",$C170=""),0,IF((7*($D170="Weekly")+14*($D170="Every 2 weeks"))&gt;0,MAX(0,-INT(($C170-(Paychecks!$B$8+1))/(7*($D170="Weekly")+14*($D170="Every 2 weeks")))-MAX(0,-INT(($C170-Paychecks!$A$8)/(7*($D170="Weekly")+14*($D170="Every 2 weeks"))))),IF((($D170="Monthly")+3*($D170="Quarterly")+12*($D170="Yearly"))&gt;0,IF(((YEAR((Paychecks!$B$8+1))-YEAR($C170))*12+MONTH((Paychecks!$B$8+1))-MONTH($C170))&lt;0,0,INT((((YEAR((Paychecks!$B$8+1))-YEAR($C170))*12+MONTH((Paychecks!$B$8+1))-MONTH($C170))-1)/(($D170="Monthly")+3*($D170="Quarterly")+12*($D170="Yearly")))+1+(MOD(((YEAR((Paychecks!$B$8+1))-YEAR($C170))*12+MONTH((Paychecks!$B$8+1))-MONTH($C170)),(($D170="Monthly")+3*($D170="Quarterly")+12*($D170="Yearly")))=0)*(EDATE($C170,((YEAR((Paychecks!$B$8+1))-YEAR($C170))*12+MONTH((Paychecks!$B$8+1))-MONTH($C170)))&lt;(Paychecks!$B$8+1)))-IF(((YEAR(Paychecks!$A$8)-YEAR($C170))*12+MONTH(Paychecks!$A$8)-MONTH($C170))&lt;0,0,INT((((YEAR(Paychecks!$A$8)-YEAR($C170))*12+MONTH(Paychecks!$A$8)-MONTH($C170))-1)/(($D170="Monthly")+3*($D170="Quarterly")+12*($D170="Yearly")))+1+(MOD(((YEAR(Paychecks!$A$8)-YEAR($C170))*12+MONTH(Paychecks!$A$8)-MONTH($C170)),(($D170="Monthly")+3*($D170="Quarterly")+12*($D170="Yearly")))=0)*(EDATE($C170,((YEAR(Paychecks!$A$8)-YEAR($C170))*12+MONTH(Paychecks!$A$8)-MONTH($C170)))&lt;Paychecks!$A$8)),($C170&gt;=Paychecks!$A$8)*($C170&lt;=Paychecks!$B$8))))</f>
      </c>
      <c r="R170" s="14">
        <f>IF(OR($A170="",$C170=""),0,IF((7*($D170="Weekly")+14*($D170="Every 2 weeks"))&gt;0,MAX(0,-INT(($C170-(Paychecks!$B$9+1))/(7*($D170="Weekly")+14*($D170="Every 2 weeks")))-MAX(0,-INT(($C170-Paychecks!$A$9)/(7*($D170="Weekly")+14*($D170="Every 2 weeks"))))),IF((($D170="Monthly")+3*($D170="Quarterly")+12*($D170="Yearly"))&gt;0,IF(((YEAR((Paychecks!$B$9+1))-YEAR($C170))*12+MONTH((Paychecks!$B$9+1))-MONTH($C170))&lt;0,0,INT((((YEAR((Paychecks!$B$9+1))-YEAR($C170))*12+MONTH((Paychecks!$B$9+1))-MONTH($C170))-1)/(($D170="Monthly")+3*($D170="Quarterly")+12*($D170="Yearly")))+1+(MOD(((YEAR((Paychecks!$B$9+1))-YEAR($C170))*12+MONTH((Paychecks!$B$9+1))-MONTH($C170)),(($D170="Monthly")+3*($D170="Quarterly")+12*($D170="Yearly")))=0)*(EDATE($C170,((YEAR((Paychecks!$B$9+1))-YEAR($C170))*12+MONTH((Paychecks!$B$9+1))-MONTH($C170)))&lt;(Paychecks!$B$9+1)))-IF(((YEAR(Paychecks!$A$9)-YEAR($C170))*12+MONTH(Paychecks!$A$9)-MONTH($C170))&lt;0,0,INT((((YEAR(Paychecks!$A$9)-YEAR($C170))*12+MONTH(Paychecks!$A$9)-MONTH($C170))-1)/(($D170="Monthly")+3*($D170="Quarterly")+12*($D170="Yearly")))+1+(MOD(((YEAR(Paychecks!$A$9)-YEAR($C170))*12+MONTH(Paychecks!$A$9)-MONTH($C170)),(($D170="Monthly")+3*($D170="Quarterly")+12*($D170="Yearly")))=0)*(EDATE($C170,((YEAR(Paychecks!$A$9)-YEAR($C170))*12+MONTH(Paychecks!$A$9)-MONTH($C170)))&lt;Paychecks!$A$9)),($C170&gt;=Paychecks!$A$9)*($C170&lt;=Paychecks!$B$9))))</f>
      </c>
    </row>
    <row r="171" spans="1:18" x14ac:dyDescent="0.25">
      <c r="A171" s="2"/>
      <c r="B171" s="11"/>
      <c r="C171" s="9"/>
      <c r="D171" s="2"/>
      <c r="E171" s="2"/>
      <c r="F171" s="2"/>
      <c r="G171" s="2">
        <f>IF(A171="","",IF(F171="Yes","Paid",IF(C171&lt;TODAY(),"Overdue",IF(C171-TODAY()&lt;=HeadsUp,"Due soon",IF(E171="Yes","Autopay","Upcoming")))))</f>
      </c>
      <c r="H171" s="2">
        <f>IF(OR(A171="",F171="Yes"),"",C171-TODAY())</f>
      </c>
      <c r="I171" s="9">
        <f>IF(OR(A171="",C171=""),"",IF(OR(C171&lt;Paychecks!$A$2,C171&gt;Paychecks!$B$9),"",INDEX(Paychecks!$A$2:$A$9,MATCH(C171,Paychecks!$A$2:$A$9,1))))</f>
      </c>
      <c r="J171" s="2"/>
      <c r="K171" s="14">
        <f>IF(OR($A171="",$C171=""),0,IF((7*($D171="Weekly")+14*($D171="Every 2 weeks"))&gt;0,MAX(0,-INT(($C171-(Paychecks!$B$2+1))/(7*($D171="Weekly")+14*($D171="Every 2 weeks")))-MAX(0,-INT(($C171-Paychecks!$A$2)/(7*($D171="Weekly")+14*($D171="Every 2 weeks"))))),IF((($D171="Monthly")+3*($D171="Quarterly")+12*($D171="Yearly"))&gt;0,IF(((YEAR((Paychecks!$B$2+1))-YEAR($C171))*12+MONTH((Paychecks!$B$2+1))-MONTH($C171))&lt;0,0,INT((((YEAR((Paychecks!$B$2+1))-YEAR($C171))*12+MONTH((Paychecks!$B$2+1))-MONTH($C171))-1)/(($D171="Monthly")+3*($D171="Quarterly")+12*($D171="Yearly")))+1+(MOD(((YEAR((Paychecks!$B$2+1))-YEAR($C171))*12+MONTH((Paychecks!$B$2+1))-MONTH($C171)),(($D171="Monthly")+3*($D171="Quarterly")+12*($D171="Yearly")))=0)*(EDATE($C171,((YEAR((Paychecks!$B$2+1))-YEAR($C171))*12+MONTH((Paychecks!$B$2+1))-MONTH($C171)))&lt;(Paychecks!$B$2+1)))-IF(((YEAR(Paychecks!$A$2)-YEAR($C171))*12+MONTH(Paychecks!$A$2)-MONTH($C171))&lt;0,0,INT((((YEAR(Paychecks!$A$2)-YEAR($C171))*12+MONTH(Paychecks!$A$2)-MONTH($C171))-1)/(($D171="Monthly")+3*($D171="Quarterly")+12*($D171="Yearly")))+1+(MOD(((YEAR(Paychecks!$A$2)-YEAR($C171))*12+MONTH(Paychecks!$A$2)-MONTH($C171)),(($D171="Monthly")+3*($D171="Quarterly")+12*($D171="Yearly")))=0)*(EDATE($C171,((YEAR(Paychecks!$A$2)-YEAR($C171))*12+MONTH(Paychecks!$A$2)-MONTH($C171)))&lt;Paychecks!$A$2)),($C171&gt;=Paychecks!$A$2)*($C171&lt;=Paychecks!$B$2))))</f>
      </c>
      <c r="L171" s="14">
        <f>IF(OR($A171="",$C171=""),0,IF((7*($D171="Weekly")+14*($D171="Every 2 weeks"))&gt;0,MAX(0,-INT(($C171-(Paychecks!$B$3+1))/(7*($D171="Weekly")+14*($D171="Every 2 weeks")))-MAX(0,-INT(($C171-Paychecks!$A$3)/(7*($D171="Weekly")+14*($D171="Every 2 weeks"))))),IF((($D171="Monthly")+3*($D171="Quarterly")+12*($D171="Yearly"))&gt;0,IF(((YEAR((Paychecks!$B$3+1))-YEAR($C171))*12+MONTH((Paychecks!$B$3+1))-MONTH($C171))&lt;0,0,INT((((YEAR((Paychecks!$B$3+1))-YEAR($C171))*12+MONTH((Paychecks!$B$3+1))-MONTH($C171))-1)/(($D171="Monthly")+3*($D171="Quarterly")+12*($D171="Yearly")))+1+(MOD(((YEAR((Paychecks!$B$3+1))-YEAR($C171))*12+MONTH((Paychecks!$B$3+1))-MONTH($C171)),(($D171="Monthly")+3*($D171="Quarterly")+12*($D171="Yearly")))=0)*(EDATE($C171,((YEAR((Paychecks!$B$3+1))-YEAR($C171))*12+MONTH((Paychecks!$B$3+1))-MONTH($C171)))&lt;(Paychecks!$B$3+1)))-IF(((YEAR(Paychecks!$A$3)-YEAR($C171))*12+MONTH(Paychecks!$A$3)-MONTH($C171))&lt;0,0,INT((((YEAR(Paychecks!$A$3)-YEAR($C171))*12+MONTH(Paychecks!$A$3)-MONTH($C171))-1)/(($D171="Monthly")+3*($D171="Quarterly")+12*($D171="Yearly")))+1+(MOD(((YEAR(Paychecks!$A$3)-YEAR($C171))*12+MONTH(Paychecks!$A$3)-MONTH($C171)),(($D171="Monthly")+3*($D171="Quarterly")+12*($D171="Yearly")))=0)*(EDATE($C171,((YEAR(Paychecks!$A$3)-YEAR($C171))*12+MONTH(Paychecks!$A$3)-MONTH($C171)))&lt;Paychecks!$A$3)),($C171&gt;=Paychecks!$A$3)*($C171&lt;=Paychecks!$B$3))))</f>
      </c>
      <c r="M171" s="14">
        <f>IF(OR($A171="",$C171=""),0,IF((7*($D171="Weekly")+14*($D171="Every 2 weeks"))&gt;0,MAX(0,-INT(($C171-(Paychecks!$B$4+1))/(7*($D171="Weekly")+14*($D171="Every 2 weeks")))-MAX(0,-INT(($C171-Paychecks!$A$4)/(7*($D171="Weekly")+14*($D171="Every 2 weeks"))))),IF((($D171="Monthly")+3*($D171="Quarterly")+12*($D171="Yearly"))&gt;0,IF(((YEAR((Paychecks!$B$4+1))-YEAR($C171))*12+MONTH((Paychecks!$B$4+1))-MONTH($C171))&lt;0,0,INT((((YEAR((Paychecks!$B$4+1))-YEAR($C171))*12+MONTH((Paychecks!$B$4+1))-MONTH($C171))-1)/(($D171="Monthly")+3*($D171="Quarterly")+12*($D171="Yearly")))+1+(MOD(((YEAR((Paychecks!$B$4+1))-YEAR($C171))*12+MONTH((Paychecks!$B$4+1))-MONTH($C171)),(($D171="Monthly")+3*($D171="Quarterly")+12*($D171="Yearly")))=0)*(EDATE($C171,((YEAR((Paychecks!$B$4+1))-YEAR($C171))*12+MONTH((Paychecks!$B$4+1))-MONTH($C171)))&lt;(Paychecks!$B$4+1)))-IF(((YEAR(Paychecks!$A$4)-YEAR($C171))*12+MONTH(Paychecks!$A$4)-MONTH($C171))&lt;0,0,INT((((YEAR(Paychecks!$A$4)-YEAR($C171))*12+MONTH(Paychecks!$A$4)-MONTH($C171))-1)/(($D171="Monthly")+3*($D171="Quarterly")+12*($D171="Yearly")))+1+(MOD(((YEAR(Paychecks!$A$4)-YEAR($C171))*12+MONTH(Paychecks!$A$4)-MONTH($C171)),(($D171="Monthly")+3*($D171="Quarterly")+12*($D171="Yearly")))=0)*(EDATE($C171,((YEAR(Paychecks!$A$4)-YEAR($C171))*12+MONTH(Paychecks!$A$4)-MONTH($C171)))&lt;Paychecks!$A$4)),($C171&gt;=Paychecks!$A$4)*($C171&lt;=Paychecks!$B$4))))</f>
      </c>
      <c r="N171" s="14">
        <f>IF(OR($A171="",$C171=""),0,IF((7*($D171="Weekly")+14*($D171="Every 2 weeks"))&gt;0,MAX(0,-INT(($C171-(Paychecks!$B$5+1))/(7*($D171="Weekly")+14*($D171="Every 2 weeks")))-MAX(0,-INT(($C171-Paychecks!$A$5)/(7*($D171="Weekly")+14*($D171="Every 2 weeks"))))),IF((($D171="Monthly")+3*($D171="Quarterly")+12*($D171="Yearly"))&gt;0,IF(((YEAR((Paychecks!$B$5+1))-YEAR($C171))*12+MONTH((Paychecks!$B$5+1))-MONTH($C171))&lt;0,0,INT((((YEAR((Paychecks!$B$5+1))-YEAR($C171))*12+MONTH((Paychecks!$B$5+1))-MONTH($C171))-1)/(($D171="Monthly")+3*($D171="Quarterly")+12*($D171="Yearly")))+1+(MOD(((YEAR((Paychecks!$B$5+1))-YEAR($C171))*12+MONTH((Paychecks!$B$5+1))-MONTH($C171)),(($D171="Monthly")+3*($D171="Quarterly")+12*($D171="Yearly")))=0)*(EDATE($C171,((YEAR((Paychecks!$B$5+1))-YEAR($C171))*12+MONTH((Paychecks!$B$5+1))-MONTH($C171)))&lt;(Paychecks!$B$5+1)))-IF(((YEAR(Paychecks!$A$5)-YEAR($C171))*12+MONTH(Paychecks!$A$5)-MONTH($C171))&lt;0,0,INT((((YEAR(Paychecks!$A$5)-YEAR($C171))*12+MONTH(Paychecks!$A$5)-MONTH($C171))-1)/(($D171="Monthly")+3*($D171="Quarterly")+12*($D171="Yearly")))+1+(MOD(((YEAR(Paychecks!$A$5)-YEAR($C171))*12+MONTH(Paychecks!$A$5)-MONTH($C171)),(($D171="Monthly")+3*($D171="Quarterly")+12*($D171="Yearly")))=0)*(EDATE($C171,((YEAR(Paychecks!$A$5)-YEAR($C171))*12+MONTH(Paychecks!$A$5)-MONTH($C171)))&lt;Paychecks!$A$5)),($C171&gt;=Paychecks!$A$5)*($C171&lt;=Paychecks!$B$5))))</f>
      </c>
      <c r="O171" s="14">
        <f>IF(OR($A171="",$C171=""),0,IF((7*($D171="Weekly")+14*($D171="Every 2 weeks"))&gt;0,MAX(0,-INT(($C171-(Paychecks!$B$6+1))/(7*($D171="Weekly")+14*($D171="Every 2 weeks")))-MAX(0,-INT(($C171-Paychecks!$A$6)/(7*($D171="Weekly")+14*($D171="Every 2 weeks"))))),IF((($D171="Monthly")+3*($D171="Quarterly")+12*($D171="Yearly"))&gt;0,IF(((YEAR((Paychecks!$B$6+1))-YEAR($C171))*12+MONTH((Paychecks!$B$6+1))-MONTH($C171))&lt;0,0,INT((((YEAR((Paychecks!$B$6+1))-YEAR($C171))*12+MONTH((Paychecks!$B$6+1))-MONTH($C171))-1)/(($D171="Monthly")+3*($D171="Quarterly")+12*($D171="Yearly")))+1+(MOD(((YEAR((Paychecks!$B$6+1))-YEAR($C171))*12+MONTH((Paychecks!$B$6+1))-MONTH($C171)),(($D171="Monthly")+3*($D171="Quarterly")+12*($D171="Yearly")))=0)*(EDATE($C171,((YEAR((Paychecks!$B$6+1))-YEAR($C171))*12+MONTH((Paychecks!$B$6+1))-MONTH($C171)))&lt;(Paychecks!$B$6+1)))-IF(((YEAR(Paychecks!$A$6)-YEAR($C171))*12+MONTH(Paychecks!$A$6)-MONTH($C171))&lt;0,0,INT((((YEAR(Paychecks!$A$6)-YEAR($C171))*12+MONTH(Paychecks!$A$6)-MONTH($C171))-1)/(($D171="Monthly")+3*($D171="Quarterly")+12*($D171="Yearly")))+1+(MOD(((YEAR(Paychecks!$A$6)-YEAR($C171))*12+MONTH(Paychecks!$A$6)-MONTH($C171)),(($D171="Monthly")+3*($D171="Quarterly")+12*($D171="Yearly")))=0)*(EDATE($C171,((YEAR(Paychecks!$A$6)-YEAR($C171))*12+MONTH(Paychecks!$A$6)-MONTH($C171)))&lt;Paychecks!$A$6)),($C171&gt;=Paychecks!$A$6)*($C171&lt;=Paychecks!$B$6))))</f>
      </c>
      <c r="P171" s="14">
        <f>IF(OR($A171="",$C171=""),0,IF((7*($D171="Weekly")+14*($D171="Every 2 weeks"))&gt;0,MAX(0,-INT(($C171-(Paychecks!$B$7+1))/(7*($D171="Weekly")+14*($D171="Every 2 weeks")))-MAX(0,-INT(($C171-Paychecks!$A$7)/(7*($D171="Weekly")+14*($D171="Every 2 weeks"))))),IF((($D171="Monthly")+3*($D171="Quarterly")+12*($D171="Yearly"))&gt;0,IF(((YEAR((Paychecks!$B$7+1))-YEAR($C171))*12+MONTH((Paychecks!$B$7+1))-MONTH($C171))&lt;0,0,INT((((YEAR((Paychecks!$B$7+1))-YEAR($C171))*12+MONTH((Paychecks!$B$7+1))-MONTH($C171))-1)/(($D171="Monthly")+3*($D171="Quarterly")+12*($D171="Yearly")))+1+(MOD(((YEAR((Paychecks!$B$7+1))-YEAR($C171))*12+MONTH((Paychecks!$B$7+1))-MONTH($C171)),(($D171="Monthly")+3*($D171="Quarterly")+12*($D171="Yearly")))=0)*(EDATE($C171,((YEAR((Paychecks!$B$7+1))-YEAR($C171))*12+MONTH((Paychecks!$B$7+1))-MONTH($C171)))&lt;(Paychecks!$B$7+1)))-IF(((YEAR(Paychecks!$A$7)-YEAR($C171))*12+MONTH(Paychecks!$A$7)-MONTH($C171))&lt;0,0,INT((((YEAR(Paychecks!$A$7)-YEAR($C171))*12+MONTH(Paychecks!$A$7)-MONTH($C171))-1)/(($D171="Monthly")+3*($D171="Quarterly")+12*($D171="Yearly")))+1+(MOD(((YEAR(Paychecks!$A$7)-YEAR($C171))*12+MONTH(Paychecks!$A$7)-MONTH($C171)),(($D171="Monthly")+3*($D171="Quarterly")+12*($D171="Yearly")))=0)*(EDATE($C171,((YEAR(Paychecks!$A$7)-YEAR($C171))*12+MONTH(Paychecks!$A$7)-MONTH($C171)))&lt;Paychecks!$A$7)),($C171&gt;=Paychecks!$A$7)*($C171&lt;=Paychecks!$B$7))))</f>
      </c>
      <c r="Q171" s="14">
        <f>IF(OR($A171="",$C171=""),0,IF((7*($D171="Weekly")+14*($D171="Every 2 weeks"))&gt;0,MAX(0,-INT(($C171-(Paychecks!$B$8+1))/(7*($D171="Weekly")+14*($D171="Every 2 weeks")))-MAX(0,-INT(($C171-Paychecks!$A$8)/(7*($D171="Weekly")+14*($D171="Every 2 weeks"))))),IF((($D171="Monthly")+3*($D171="Quarterly")+12*($D171="Yearly"))&gt;0,IF(((YEAR((Paychecks!$B$8+1))-YEAR($C171))*12+MONTH((Paychecks!$B$8+1))-MONTH($C171))&lt;0,0,INT((((YEAR((Paychecks!$B$8+1))-YEAR($C171))*12+MONTH((Paychecks!$B$8+1))-MONTH($C171))-1)/(($D171="Monthly")+3*($D171="Quarterly")+12*($D171="Yearly")))+1+(MOD(((YEAR((Paychecks!$B$8+1))-YEAR($C171))*12+MONTH((Paychecks!$B$8+1))-MONTH($C171)),(($D171="Monthly")+3*($D171="Quarterly")+12*($D171="Yearly")))=0)*(EDATE($C171,((YEAR((Paychecks!$B$8+1))-YEAR($C171))*12+MONTH((Paychecks!$B$8+1))-MONTH($C171)))&lt;(Paychecks!$B$8+1)))-IF(((YEAR(Paychecks!$A$8)-YEAR($C171))*12+MONTH(Paychecks!$A$8)-MONTH($C171))&lt;0,0,INT((((YEAR(Paychecks!$A$8)-YEAR($C171))*12+MONTH(Paychecks!$A$8)-MONTH($C171))-1)/(($D171="Monthly")+3*($D171="Quarterly")+12*($D171="Yearly")))+1+(MOD(((YEAR(Paychecks!$A$8)-YEAR($C171))*12+MONTH(Paychecks!$A$8)-MONTH($C171)),(($D171="Monthly")+3*($D171="Quarterly")+12*($D171="Yearly")))=0)*(EDATE($C171,((YEAR(Paychecks!$A$8)-YEAR($C171))*12+MONTH(Paychecks!$A$8)-MONTH($C171)))&lt;Paychecks!$A$8)),($C171&gt;=Paychecks!$A$8)*($C171&lt;=Paychecks!$B$8))))</f>
      </c>
      <c r="R171" s="14">
        <f>IF(OR($A171="",$C171=""),0,IF((7*($D171="Weekly")+14*($D171="Every 2 weeks"))&gt;0,MAX(0,-INT(($C171-(Paychecks!$B$9+1))/(7*($D171="Weekly")+14*($D171="Every 2 weeks")))-MAX(0,-INT(($C171-Paychecks!$A$9)/(7*($D171="Weekly")+14*($D171="Every 2 weeks"))))),IF((($D171="Monthly")+3*($D171="Quarterly")+12*($D171="Yearly"))&gt;0,IF(((YEAR((Paychecks!$B$9+1))-YEAR($C171))*12+MONTH((Paychecks!$B$9+1))-MONTH($C171))&lt;0,0,INT((((YEAR((Paychecks!$B$9+1))-YEAR($C171))*12+MONTH((Paychecks!$B$9+1))-MONTH($C171))-1)/(($D171="Monthly")+3*($D171="Quarterly")+12*($D171="Yearly")))+1+(MOD(((YEAR((Paychecks!$B$9+1))-YEAR($C171))*12+MONTH((Paychecks!$B$9+1))-MONTH($C171)),(($D171="Monthly")+3*($D171="Quarterly")+12*($D171="Yearly")))=0)*(EDATE($C171,((YEAR((Paychecks!$B$9+1))-YEAR($C171))*12+MONTH((Paychecks!$B$9+1))-MONTH($C171)))&lt;(Paychecks!$B$9+1)))-IF(((YEAR(Paychecks!$A$9)-YEAR($C171))*12+MONTH(Paychecks!$A$9)-MONTH($C171))&lt;0,0,INT((((YEAR(Paychecks!$A$9)-YEAR($C171))*12+MONTH(Paychecks!$A$9)-MONTH($C171))-1)/(($D171="Monthly")+3*($D171="Quarterly")+12*($D171="Yearly")))+1+(MOD(((YEAR(Paychecks!$A$9)-YEAR($C171))*12+MONTH(Paychecks!$A$9)-MONTH($C171)),(($D171="Monthly")+3*($D171="Quarterly")+12*($D171="Yearly")))=0)*(EDATE($C171,((YEAR(Paychecks!$A$9)-YEAR($C171))*12+MONTH(Paychecks!$A$9)-MONTH($C171)))&lt;Paychecks!$A$9)),($C171&gt;=Paychecks!$A$9)*($C171&lt;=Paychecks!$B$9))))</f>
      </c>
    </row>
    <row r="172" spans="1:18" x14ac:dyDescent="0.25">
      <c r="A172" s="2"/>
      <c r="B172" s="11"/>
      <c r="C172" s="9"/>
      <c r="D172" s="2"/>
      <c r="E172" s="2"/>
      <c r="F172" s="2"/>
      <c r="G172" s="2">
        <f>IF(A172="","",IF(F172="Yes","Paid",IF(C172&lt;TODAY(),"Overdue",IF(C172-TODAY()&lt;=HeadsUp,"Due soon",IF(E172="Yes","Autopay","Upcoming")))))</f>
      </c>
      <c r="H172" s="2">
        <f>IF(OR(A172="",F172="Yes"),"",C172-TODAY())</f>
      </c>
      <c r="I172" s="9">
        <f>IF(OR(A172="",C172=""),"",IF(OR(C172&lt;Paychecks!$A$2,C172&gt;Paychecks!$B$9),"",INDEX(Paychecks!$A$2:$A$9,MATCH(C172,Paychecks!$A$2:$A$9,1))))</f>
      </c>
      <c r="J172" s="2"/>
      <c r="K172" s="14">
        <f>IF(OR($A172="",$C172=""),0,IF((7*($D172="Weekly")+14*($D172="Every 2 weeks"))&gt;0,MAX(0,-INT(($C172-(Paychecks!$B$2+1))/(7*($D172="Weekly")+14*($D172="Every 2 weeks")))-MAX(0,-INT(($C172-Paychecks!$A$2)/(7*($D172="Weekly")+14*($D172="Every 2 weeks"))))),IF((($D172="Monthly")+3*($D172="Quarterly")+12*($D172="Yearly"))&gt;0,IF(((YEAR((Paychecks!$B$2+1))-YEAR($C172))*12+MONTH((Paychecks!$B$2+1))-MONTH($C172))&lt;0,0,INT((((YEAR((Paychecks!$B$2+1))-YEAR($C172))*12+MONTH((Paychecks!$B$2+1))-MONTH($C172))-1)/(($D172="Monthly")+3*($D172="Quarterly")+12*($D172="Yearly")))+1+(MOD(((YEAR((Paychecks!$B$2+1))-YEAR($C172))*12+MONTH((Paychecks!$B$2+1))-MONTH($C172)),(($D172="Monthly")+3*($D172="Quarterly")+12*($D172="Yearly")))=0)*(EDATE($C172,((YEAR((Paychecks!$B$2+1))-YEAR($C172))*12+MONTH((Paychecks!$B$2+1))-MONTH($C172)))&lt;(Paychecks!$B$2+1)))-IF(((YEAR(Paychecks!$A$2)-YEAR($C172))*12+MONTH(Paychecks!$A$2)-MONTH($C172))&lt;0,0,INT((((YEAR(Paychecks!$A$2)-YEAR($C172))*12+MONTH(Paychecks!$A$2)-MONTH($C172))-1)/(($D172="Monthly")+3*($D172="Quarterly")+12*($D172="Yearly")))+1+(MOD(((YEAR(Paychecks!$A$2)-YEAR($C172))*12+MONTH(Paychecks!$A$2)-MONTH($C172)),(($D172="Monthly")+3*($D172="Quarterly")+12*($D172="Yearly")))=0)*(EDATE($C172,((YEAR(Paychecks!$A$2)-YEAR($C172))*12+MONTH(Paychecks!$A$2)-MONTH($C172)))&lt;Paychecks!$A$2)),($C172&gt;=Paychecks!$A$2)*($C172&lt;=Paychecks!$B$2))))</f>
      </c>
      <c r="L172" s="14">
        <f>IF(OR($A172="",$C172=""),0,IF((7*($D172="Weekly")+14*($D172="Every 2 weeks"))&gt;0,MAX(0,-INT(($C172-(Paychecks!$B$3+1))/(7*($D172="Weekly")+14*($D172="Every 2 weeks")))-MAX(0,-INT(($C172-Paychecks!$A$3)/(7*($D172="Weekly")+14*($D172="Every 2 weeks"))))),IF((($D172="Monthly")+3*($D172="Quarterly")+12*($D172="Yearly"))&gt;0,IF(((YEAR((Paychecks!$B$3+1))-YEAR($C172))*12+MONTH((Paychecks!$B$3+1))-MONTH($C172))&lt;0,0,INT((((YEAR((Paychecks!$B$3+1))-YEAR($C172))*12+MONTH((Paychecks!$B$3+1))-MONTH($C172))-1)/(($D172="Monthly")+3*($D172="Quarterly")+12*($D172="Yearly")))+1+(MOD(((YEAR((Paychecks!$B$3+1))-YEAR($C172))*12+MONTH((Paychecks!$B$3+1))-MONTH($C172)),(($D172="Monthly")+3*($D172="Quarterly")+12*($D172="Yearly")))=0)*(EDATE($C172,((YEAR((Paychecks!$B$3+1))-YEAR($C172))*12+MONTH((Paychecks!$B$3+1))-MONTH($C172)))&lt;(Paychecks!$B$3+1)))-IF(((YEAR(Paychecks!$A$3)-YEAR($C172))*12+MONTH(Paychecks!$A$3)-MONTH($C172))&lt;0,0,INT((((YEAR(Paychecks!$A$3)-YEAR($C172))*12+MONTH(Paychecks!$A$3)-MONTH($C172))-1)/(($D172="Monthly")+3*($D172="Quarterly")+12*($D172="Yearly")))+1+(MOD(((YEAR(Paychecks!$A$3)-YEAR($C172))*12+MONTH(Paychecks!$A$3)-MONTH($C172)),(($D172="Monthly")+3*($D172="Quarterly")+12*($D172="Yearly")))=0)*(EDATE($C172,((YEAR(Paychecks!$A$3)-YEAR($C172))*12+MONTH(Paychecks!$A$3)-MONTH($C172)))&lt;Paychecks!$A$3)),($C172&gt;=Paychecks!$A$3)*($C172&lt;=Paychecks!$B$3))))</f>
      </c>
      <c r="M172" s="14">
        <f>IF(OR($A172="",$C172=""),0,IF((7*($D172="Weekly")+14*($D172="Every 2 weeks"))&gt;0,MAX(0,-INT(($C172-(Paychecks!$B$4+1))/(7*($D172="Weekly")+14*($D172="Every 2 weeks")))-MAX(0,-INT(($C172-Paychecks!$A$4)/(7*($D172="Weekly")+14*($D172="Every 2 weeks"))))),IF((($D172="Monthly")+3*($D172="Quarterly")+12*($D172="Yearly"))&gt;0,IF(((YEAR((Paychecks!$B$4+1))-YEAR($C172))*12+MONTH((Paychecks!$B$4+1))-MONTH($C172))&lt;0,0,INT((((YEAR((Paychecks!$B$4+1))-YEAR($C172))*12+MONTH((Paychecks!$B$4+1))-MONTH($C172))-1)/(($D172="Monthly")+3*($D172="Quarterly")+12*($D172="Yearly")))+1+(MOD(((YEAR((Paychecks!$B$4+1))-YEAR($C172))*12+MONTH((Paychecks!$B$4+1))-MONTH($C172)),(($D172="Monthly")+3*($D172="Quarterly")+12*($D172="Yearly")))=0)*(EDATE($C172,((YEAR((Paychecks!$B$4+1))-YEAR($C172))*12+MONTH((Paychecks!$B$4+1))-MONTH($C172)))&lt;(Paychecks!$B$4+1)))-IF(((YEAR(Paychecks!$A$4)-YEAR($C172))*12+MONTH(Paychecks!$A$4)-MONTH($C172))&lt;0,0,INT((((YEAR(Paychecks!$A$4)-YEAR($C172))*12+MONTH(Paychecks!$A$4)-MONTH($C172))-1)/(($D172="Monthly")+3*($D172="Quarterly")+12*($D172="Yearly")))+1+(MOD(((YEAR(Paychecks!$A$4)-YEAR($C172))*12+MONTH(Paychecks!$A$4)-MONTH($C172)),(($D172="Monthly")+3*($D172="Quarterly")+12*($D172="Yearly")))=0)*(EDATE($C172,((YEAR(Paychecks!$A$4)-YEAR($C172))*12+MONTH(Paychecks!$A$4)-MONTH($C172)))&lt;Paychecks!$A$4)),($C172&gt;=Paychecks!$A$4)*($C172&lt;=Paychecks!$B$4))))</f>
      </c>
      <c r="N172" s="14">
        <f>IF(OR($A172="",$C172=""),0,IF((7*($D172="Weekly")+14*($D172="Every 2 weeks"))&gt;0,MAX(0,-INT(($C172-(Paychecks!$B$5+1))/(7*($D172="Weekly")+14*($D172="Every 2 weeks")))-MAX(0,-INT(($C172-Paychecks!$A$5)/(7*($D172="Weekly")+14*($D172="Every 2 weeks"))))),IF((($D172="Monthly")+3*($D172="Quarterly")+12*($D172="Yearly"))&gt;0,IF(((YEAR((Paychecks!$B$5+1))-YEAR($C172))*12+MONTH((Paychecks!$B$5+1))-MONTH($C172))&lt;0,0,INT((((YEAR((Paychecks!$B$5+1))-YEAR($C172))*12+MONTH((Paychecks!$B$5+1))-MONTH($C172))-1)/(($D172="Monthly")+3*($D172="Quarterly")+12*($D172="Yearly")))+1+(MOD(((YEAR((Paychecks!$B$5+1))-YEAR($C172))*12+MONTH((Paychecks!$B$5+1))-MONTH($C172)),(($D172="Monthly")+3*($D172="Quarterly")+12*($D172="Yearly")))=0)*(EDATE($C172,((YEAR((Paychecks!$B$5+1))-YEAR($C172))*12+MONTH((Paychecks!$B$5+1))-MONTH($C172)))&lt;(Paychecks!$B$5+1)))-IF(((YEAR(Paychecks!$A$5)-YEAR($C172))*12+MONTH(Paychecks!$A$5)-MONTH($C172))&lt;0,0,INT((((YEAR(Paychecks!$A$5)-YEAR($C172))*12+MONTH(Paychecks!$A$5)-MONTH($C172))-1)/(($D172="Monthly")+3*($D172="Quarterly")+12*($D172="Yearly")))+1+(MOD(((YEAR(Paychecks!$A$5)-YEAR($C172))*12+MONTH(Paychecks!$A$5)-MONTH($C172)),(($D172="Monthly")+3*($D172="Quarterly")+12*($D172="Yearly")))=0)*(EDATE($C172,((YEAR(Paychecks!$A$5)-YEAR($C172))*12+MONTH(Paychecks!$A$5)-MONTH($C172)))&lt;Paychecks!$A$5)),($C172&gt;=Paychecks!$A$5)*($C172&lt;=Paychecks!$B$5))))</f>
      </c>
      <c r="O172" s="14">
        <f>IF(OR($A172="",$C172=""),0,IF((7*($D172="Weekly")+14*($D172="Every 2 weeks"))&gt;0,MAX(0,-INT(($C172-(Paychecks!$B$6+1))/(7*($D172="Weekly")+14*($D172="Every 2 weeks")))-MAX(0,-INT(($C172-Paychecks!$A$6)/(7*($D172="Weekly")+14*($D172="Every 2 weeks"))))),IF((($D172="Monthly")+3*($D172="Quarterly")+12*($D172="Yearly"))&gt;0,IF(((YEAR((Paychecks!$B$6+1))-YEAR($C172))*12+MONTH((Paychecks!$B$6+1))-MONTH($C172))&lt;0,0,INT((((YEAR((Paychecks!$B$6+1))-YEAR($C172))*12+MONTH((Paychecks!$B$6+1))-MONTH($C172))-1)/(($D172="Monthly")+3*($D172="Quarterly")+12*($D172="Yearly")))+1+(MOD(((YEAR((Paychecks!$B$6+1))-YEAR($C172))*12+MONTH((Paychecks!$B$6+1))-MONTH($C172)),(($D172="Monthly")+3*($D172="Quarterly")+12*($D172="Yearly")))=0)*(EDATE($C172,((YEAR((Paychecks!$B$6+1))-YEAR($C172))*12+MONTH((Paychecks!$B$6+1))-MONTH($C172)))&lt;(Paychecks!$B$6+1)))-IF(((YEAR(Paychecks!$A$6)-YEAR($C172))*12+MONTH(Paychecks!$A$6)-MONTH($C172))&lt;0,0,INT((((YEAR(Paychecks!$A$6)-YEAR($C172))*12+MONTH(Paychecks!$A$6)-MONTH($C172))-1)/(($D172="Monthly")+3*($D172="Quarterly")+12*($D172="Yearly")))+1+(MOD(((YEAR(Paychecks!$A$6)-YEAR($C172))*12+MONTH(Paychecks!$A$6)-MONTH($C172)),(($D172="Monthly")+3*($D172="Quarterly")+12*($D172="Yearly")))=0)*(EDATE($C172,((YEAR(Paychecks!$A$6)-YEAR($C172))*12+MONTH(Paychecks!$A$6)-MONTH($C172)))&lt;Paychecks!$A$6)),($C172&gt;=Paychecks!$A$6)*($C172&lt;=Paychecks!$B$6))))</f>
      </c>
      <c r="P172" s="14">
        <f>IF(OR($A172="",$C172=""),0,IF((7*($D172="Weekly")+14*($D172="Every 2 weeks"))&gt;0,MAX(0,-INT(($C172-(Paychecks!$B$7+1))/(7*($D172="Weekly")+14*($D172="Every 2 weeks")))-MAX(0,-INT(($C172-Paychecks!$A$7)/(7*($D172="Weekly")+14*($D172="Every 2 weeks"))))),IF((($D172="Monthly")+3*($D172="Quarterly")+12*($D172="Yearly"))&gt;0,IF(((YEAR((Paychecks!$B$7+1))-YEAR($C172))*12+MONTH((Paychecks!$B$7+1))-MONTH($C172))&lt;0,0,INT((((YEAR((Paychecks!$B$7+1))-YEAR($C172))*12+MONTH((Paychecks!$B$7+1))-MONTH($C172))-1)/(($D172="Monthly")+3*($D172="Quarterly")+12*($D172="Yearly")))+1+(MOD(((YEAR((Paychecks!$B$7+1))-YEAR($C172))*12+MONTH((Paychecks!$B$7+1))-MONTH($C172)),(($D172="Monthly")+3*($D172="Quarterly")+12*($D172="Yearly")))=0)*(EDATE($C172,((YEAR((Paychecks!$B$7+1))-YEAR($C172))*12+MONTH((Paychecks!$B$7+1))-MONTH($C172)))&lt;(Paychecks!$B$7+1)))-IF(((YEAR(Paychecks!$A$7)-YEAR($C172))*12+MONTH(Paychecks!$A$7)-MONTH($C172))&lt;0,0,INT((((YEAR(Paychecks!$A$7)-YEAR($C172))*12+MONTH(Paychecks!$A$7)-MONTH($C172))-1)/(($D172="Monthly")+3*($D172="Quarterly")+12*($D172="Yearly")))+1+(MOD(((YEAR(Paychecks!$A$7)-YEAR($C172))*12+MONTH(Paychecks!$A$7)-MONTH($C172)),(($D172="Monthly")+3*($D172="Quarterly")+12*($D172="Yearly")))=0)*(EDATE($C172,((YEAR(Paychecks!$A$7)-YEAR($C172))*12+MONTH(Paychecks!$A$7)-MONTH($C172)))&lt;Paychecks!$A$7)),($C172&gt;=Paychecks!$A$7)*($C172&lt;=Paychecks!$B$7))))</f>
      </c>
      <c r="Q172" s="14">
        <f>IF(OR($A172="",$C172=""),0,IF((7*($D172="Weekly")+14*($D172="Every 2 weeks"))&gt;0,MAX(0,-INT(($C172-(Paychecks!$B$8+1))/(7*($D172="Weekly")+14*($D172="Every 2 weeks")))-MAX(0,-INT(($C172-Paychecks!$A$8)/(7*($D172="Weekly")+14*($D172="Every 2 weeks"))))),IF((($D172="Monthly")+3*($D172="Quarterly")+12*($D172="Yearly"))&gt;0,IF(((YEAR((Paychecks!$B$8+1))-YEAR($C172))*12+MONTH((Paychecks!$B$8+1))-MONTH($C172))&lt;0,0,INT((((YEAR((Paychecks!$B$8+1))-YEAR($C172))*12+MONTH((Paychecks!$B$8+1))-MONTH($C172))-1)/(($D172="Monthly")+3*($D172="Quarterly")+12*($D172="Yearly")))+1+(MOD(((YEAR((Paychecks!$B$8+1))-YEAR($C172))*12+MONTH((Paychecks!$B$8+1))-MONTH($C172)),(($D172="Monthly")+3*($D172="Quarterly")+12*($D172="Yearly")))=0)*(EDATE($C172,((YEAR((Paychecks!$B$8+1))-YEAR($C172))*12+MONTH((Paychecks!$B$8+1))-MONTH($C172)))&lt;(Paychecks!$B$8+1)))-IF(((YEAR(Paychecks!$A$8)-YEAR($C172))*12+MONTH(Paychecks!$A$8)-MONTH($C172))&lt;0,0,INT((((YEAR(Paychecks!$A$8)-YEAR($C172))*12+MONTH(Paychecks!$A$8)-MONTH($C172))-1)/(($D172="Monthly")+3*($D172="Quarterly")+12*($D172="Yearly")))+1+(MOD(((YEAR(Paychecks!$A$8)-YEAR($C172))*12+MONTH(Paychecks!$A$8)-MONTH($C172)),(($D172="Monthly")+3*($D172="Quarterly")+12*($D172="Yearly")))=0)*(EDATE($C172,((YEAR(Paychecks!$A$8)-YEAR($C172))*12+MONTH(Paychecks!$A$8)-MONTH($C172)))&lt;Paychecks!$A$8)),($C172&gt;=Paychecks!$A$8)*($C172&lt;=Paychecks!$B$8))))</f>
      </c>
      <c r="R172" s="14">
        <f>IF(OR($A172="",$C172=""),0,IF((7*($D172="Weekly")+14*($D172="Every 2 weeks"))&gt;0,MAX(0,-INT(($C172-(Paychecks!$B$9+1))/(7*($D172="Weekly")+14*($D172="Every 2 weeks")))-MAX(0,-INT(($C172-Paychecks!$A$9)/(7*($D172="Weekly")+14*($D172="Every 2 weeks"))))),IF((($D172="Monthly")+3*($D172="Quarterly")+12*($D172="Yearly"))&gt;0,IF(((YEAR((Paychecks!$B$9+1))-YEAR($C172))*12+MONTH((Paychecks!$B$9+1))-MONTH($C172))&lt;0,0,INT((((YEAR((Paychecks!$B$9+1))-YEAR($C172))*12+MONTH((Paychecks!$B$9+1))-MONTH($C172))-1)/(($D172="Monthly")+3*($D172="Quarterly")+12*($D172="Yearly")))+1+(MOD(((YEAR((Paychecks!$B$9+1))-YEAR($C172))*12+MONTH((Paychecks!$B$9+1))-MONTH($C172)),(($D172="Monthly")+3*($D172="Quarterly")+12*($D172="Yearly")))=0)*(EDATE($C172,((YEAR((Paychecks!$B$9+1))-YEAR($C172))*12+MONTH((Paychecks!$B$9+1))-MONTH($C172)))&lt;(Paychecks!$B$9+1)))-IF(((YEAR(Paychecks!$A$9)-YEAR($C172))*12+MONTH(Paychecks!$A$9)-MONTH($C172))&lt;0,0,INT((((YEAR(Paychecks!$A$9)-YEAR($C172))*12+MONTH(Paychecks!$A$9)-MONTH($C172))-1)/(($D172="Monthly")+3*($D172="Quarterly")+12*($D172="Yearly")))+1+(MOD(((YEAR(Paychecks!$A$9)-YEAR($C172))*12+MONTH(Paychecks!$A$9)-MONTH($C172)),(($D172="Monthly")+3*($D172="Quarterly")+12*($D172="Yearly")))=0)*(EDATE($C172,((YEAR(Paychecks!$A$9)-YEAR($C172))*12+MONTH(Paychecks!$A$9)-MONTH($C172)))&lt;Paychecks!$A$9)),($C172&gt;=Paychecks!$A$9)*($C172&lt;=Paychecks!$B$9))))</f>
      </c>
    </row>
    <row r="173" spans="1:18" x14ac:dyDescent="0.25">
      <c r="A173" s="2"/>
      <c r="B173" s="11"/>
      <c r="C173" s="9"/>
      <c r="D173" s="2"/>
      <c r="E173" s="2"/>
      <c r="F173" s="2"/>
      <c r="G173" s="2">
        <f>IF(A173="","",IF(F173="Yes","Paid",IF(C173&lt;TODAY(),"Overdue",IF(C173-TODAY()&lt;=HeadsUp,"Due soon",IF(E173="Yes","Autopay","Upcoming")))))</f>
      </c>
      <c r="H173" s="2">
        <f>IF(OR(A173="",F173="Yes"),"",C173-TODAY())</f>
      </c>
      <c r="I173" s="9">
        <f>IF(OR(A173="",C173=""),"",IF(OR(C173&lt;Paychecks!$A$2,C173&gt;Paychecks!$B$9),"",INDEX(Paychecks!$A$2:$A$9,MATCH(C173,Paychecks!$A$2:$A$9,1))))</f>
      </c>
      <c r="J173" s="2"/>
      <c r="K173" s="14">
        <f>IF(OR($A173="",$C173=""),0,IF((7*($D173="Weekly")+14*($D173="Every 2 weeks"))&gt;0,MAX(0,-INT(($C173-(Paychecks!$B$2+1))/(7*($D173="Weekly")+14*($D173="Every 2 weeks")))-MAX(0,-INT(($C173-Paychecks!$A$2)/(7*($D173="Weekly")+14*($D173="Every 2 weeks"))))),IF((($D173="Monthly")+3*($D173="Quarterly")+12*($D173="Yearly"))&gt;0,IF(((YEAR((Paychecks!$B$2+1))-YEAR($C173))*12+MONTH((Paychecks!$B$2+1))-MONTH($C173))&lt;0,0,INT((((YEAR((Paychecks!$B$2+1))-YEAR($C173))*12+MONTH((Paychecks!$B$2+1))-MONTH($C173))-1)/(($D173="Monthly")+3*($D173="Quarterly")+12*($D173="Yearly")))+1+(MOD(((YEAR((Paychecks!$B$2+1))-YEAR($C173))*12+MONTH((Paychecks!$B$2+1))-MONTH($C173)),(($D173="Monthly")+3*($D173="Quarterly")+12*($D173="Yearly")))=0)*(EDATE($C173,((YEAR((Paychecks!$B$2+1))-YEAR($C173))*12+MONTH((Paychecks!$B$2+1))-MONTH($C173)))&lt;(Paychecks!$B$2+1)))-IF(((YEAR(Paychecks!$A$2)-YEAR($C173))*12+MONTH(Paychecks!$A$2)-MONTH($C173))&lt;0,0,INT((((YEAR(Paychecks!$A$2)-YEAR($C173))*12+MONTH(Paychecks!$A$2)-MONTH($C173))-1)/(($D173="Monthly")+3*($D173="Quarterly")+12*($D173="Yearly")))+1+(MOD(((YEAR(Paychecks!$A$2)-YEAR($C173))*12+MONTH(Paychecks!$A$2)-MONTH($C173)),(($D173="Monthly")+3*($D173="Quarterly")+12*($D173="Yearly")))=0)*(EDATE($C173,((YEAR(Paychecks!$A$2)-YEAR($C173))*12+MONTH(Paychecks!$A$2)-MONTH($C173)))&lt;Paychecks!$A$2)),($C173&gt;=Paychecks!$A$2)*($C173&lt;=Paychecks!$B$2))))</f>
      </c>
      <c r="L173" s="14">
        <f>IF(OR($A173="",$C173=""),0,IF((7*($D173="Weekly")+14*($D173="Every 2 weeks"))&gt;0,MAX(0,-INT(($C173-(Paychecks!$B$3+1))/(7*($D173="Weekly")+14*($D173="Every 2 weeks")))-MAX(0,-INT(($C173-Paychecks!$A$3)/(7*($D173="Weekly")+14*($D173="Every 2 weeks"))))),IF((($D173="Monthly")+3*($D173="Quarterly")+12*($D173="Yearly"))&gt;0,IF(((YEAR((Paychecks!$B$3+1))-YEAR($C173))*12+MONTH((Paychecks!$B$3+1))-MONTH($C173))&lt;0,0,INT((((YEAR((Paychecks!$B$3+1))-YEAR($C173))*12+MONTH((Paychecks!$B$3+1))-MONTH($C173))-1)/(($D173="Monthly")+3*($D173="Quarterly")+12*($D173="Yearly")))+1+(MOD(((YEAR((Paychecks!$B$3+1))-YEAR($C173))*12+MONTH((Paychecks!$B$3+1))-MONTH($C173)),(($D173="Monthly")+3*($D173="Quarterly")+12*($D173="Yearly")))=0)*(EDATE($C173,((YEAR((Paychecks!$B$3+1))-YEAR($C173))*12+MONTH((Paychecks!$B$3+1))-MONTH($C173)))&lt;(Paychecks!$B$3+1)))-IF(((YEAR(Paychecks!$A$3)-YEAR($C173))*12+MONTH(Paychecks!$A$3)-MONTH($C173))&lt;0,0,INT((((YEAR(Paychecks!$A$3)-YEAR($C173))*12+MONTH(Paychecks!$A$3)-MONTH($C173))-1)/(($D173="Monthly")+3*($D173="Quarterly")+12*($D173="Yearly")))+1+(MOD(((YEAR(Paychecks!$A$3)-YEAR($C173))*12+MONTH(Paychecks!$A$3)-MONTH($C173)),(($D173="Monthly")+3*($D173="Quarterly")+12*($D173="Yearly")))=0)*(EDATE($C173,((YEAR(Paychecks!$A$3)-YEAR($C173))*12+MONTH(Paychecks!$A$3)-MONTH($C173)))&lt;Paychecks!$A$3)),($C173&gt;=Paychecks!$A$3)*($C173&lt;=Paychecks!$B$3))))</f>
      </c>
      <c r="M173" s="14">
        <f>IF(OR($A173="",$C173=""),0,IF((7*($D173="Weekly")+14*($D173="Every 2 weeks"))&gt;0,MAX(0,-INT(($C173-(Paychecks!$B$4+1))/(7*($D173="Weekly")+14*($D173="Every 2 weeks")))-MAX(0,-INT(($C173-Paychecks!$A$4)/(7*($D173="Weekly")+14*($D173="Every 2 weeks"))))),IF((($D173="Monthly")+3*($D173="Quarterly")+12*($D173="Yearly"))&gt;0,IF(((YEAR((Paychecks!$B$4+1))-YEAR($C173))*12+MONTH((Paychecks!$B$4+1))-MONTH($C173))&lt;0,0,INT((((YEAR((Paychecks!$B$4+1))-YEAR($C173))*12+MONTH((Paychecks!$B$4+1))-MONTH($C173))-1)/(($D173="Monthly")+3*($D173="Quarterly")+12*($D173="Yearly")))+1+(MOD(((YEAR((Paychecks!$B$4+1))-YEAR($C173))*12+MONTH((Paychecks!$B$4+1))-MONTH($C173)),(($D173="Monthly")+3*($D173="Quarterly")+12*($D173="Yearly")))=0)*(EDATE($C173,((YEAR((Paychecks!$B$4+1))-YEAR($C173))*12+MONTH((Paychecks!$B$4+1))-MONTH($C173)))&lt;(Paychecks!$B$4+1)))-IF(((YEAR(Paychecks!$A$4)-YEAR($C173))*12+MONTH(Paychecks!$A$4)-MONTH($C173))&lt;0,0,INT((((YEAR(Paychecks!$A$4)-YEAR($C173))*12+MONTH(Paychecks!$A$4)-MONTH($C173))-1)/(($D173="Monthly")+3*($D173="Quarterly")+12*($D173="Yearly")))+1+(MOD(((YEAR(Paychecks!$A$4)-YEAR($C173))*12+MONTH(Paychecks!$A$4)-MONTH($C173)),(($D173="Monthly")+3*($D173="Quarterly")+12*($D173="Yearly")))=0)*(EDATE($C173,((YEAR(Paychecks!$A$4)-YEAR($C173))*12+MONTH(Paychecks!$A$4)-MONTH($C173)))&lt;Paychecks!$A$4)),($C173&gt;=Paychecks!$A$4)*($C173&lt;=Paychecks!$B$4))))</f>
      </c>
      <c r="N173" s="14">
        <f>IF(OR($A173="",$C173=""),0,IF((7*($D173="Weekly")+14*($D173="Every 2 weeks"))&gt;0,MAX(0,-INT(($C173-(Paychecks!$B$5+1))/(7*($D173="Weekly")+14*($D173="Every 2 weeks")))-MAX(0,-INT(($C173-Paychecks!$A$5)/(7*($D173="Weekly")+14*($D173="Every 2 weeks"))))),IF((($D173="Monthly")+3*($D173="Quarterly")+12*($D173="Yearly"))&gt;0,IF(((YEAR((Paychecks!$B$5+1))-YEAR($C173))*12+MONTH((Paychecks!$B$5+1))-MONTH($C173))&lt;0,0,INT((((YEAR((Paychecks!$B$5+1))-YEAR($C173))*12+MONTH((Paychecks!$B$5+1))-MONTH($C173))-1)/(($D173="Monthly")+3*($D173="Quarterly")+12*($D173="Yearly")))+1+(MOD(((YEAR((Paychecks!$B$5+1))-YEAR($C173))*12+MONTH((Paychecks!$B$5+1))-MONTH($C173)),(($D173="Monthly")+3*($D173="Quarterly")+12*($D173="Yearly")))=0)*(EDATE($C173,((YEAR((Paychecks!$B$5+1))-YEAR($C173))*12+MONTH((Paychecks!$B$5+1))-MONTH($C173)))&lt;(Paychecks!$B$5+1)))-IF(((YEAR(Paychecks!$A$5)-YEAR($C173))*12+MONTH(Paychecks!$A$5)-MONTH($C173))&lt;0,0,INT((((YEAR(Paychecks!$A$5)-YEAR($C173))*12+MONTH(Paychecks!$A$5)-MONTH($C173))-1)/(($D173="Monthly")+3*($D173="Quarterly")+12*($D173="Yearly")))+1+(MOD(((YEAR(Paychecks!$A$5)-YEAR($C173))*12+MONTH(Paychecks!$A$5)-MONTH($C173)),(($D173="Monthly")+3*($D173="Quarterly")+12*($D173="Yearly")))=0)*(EDATE($C173,((YEAR(Paychecks!$A$5)-YEAR($C173))*12+MONTH(Paychecks!$A$5)-MONTH($C173)))&lt;Paychecks!$A$5)),($C173&gt;=Paychecks!$A$5)*($C173&lt;=Paychecks!$B$5))))</f>
      </c>
      <c r="O173" s="14">
        <f>IF(OR($A173="",$C173=""),0,IF((7*($D173="Weekly")+14*($D173="Every 2 weeks"))&gt;0,MAX(0,-INT(($C173-(Paychecks!$B$6+1))/(7*($D173="Weekly")+14*($D173="Every 2 weeks")))-MAX(0,-INT(($C173-Paychecks!$A$6)/(7*($D173="Weekly")+14*($D173="Every 2 weeks"))))),IF((($D173="Monthly")+3*($D173="Quarterly")+12*($D173="Yearly"))&gt;0,IF(((YEAR((Paychecks!$B$6+1))-YEAR($C173))*12+MONTH((Paychecks!$B$6+1))-MONTH($C173))&lt;0,0,INT((((YEAR((Paychecks!$B$6+1))-YEAR($C173))*12+MONTH((Paychecks!$B$6+1))-MONTH($C173))-1)/(($D173="Monthly")+3*($D173="Quarterly")+12*($D173="Yearly")))+1+(MOD(((YEAR((Paychecks!$B$6+1))-YEAR($C173))*12+MONTH((Paychecks!$B$6+1))-MONTH($C173)),(($D173="Monthly")+3*($D173="Quarterly")+12*($D173="Yearly")))=0)*(EDATE($C173,((YEAR((Paychecks!$B$6+1))-YEAR($C173))*12+MONTH((Paychecks!$B$6+1))-MONTH($C173)))&lt;(Paychecks!$B$6+1)))-IF(((YEAR(Paychecks!$A$6)-YEAR($C173))*12+MONTH(Paychecks!$A$6)-MONTH($C173))&lt;0,0,INT((((YEAR(Paychecks!$A$6)-YEAR($C173))*12+MONTH(Paychecks!$A$6)-MONTH($C173))-1)/(($D173="Monthly")+3*($D173="Quarterly")+12*($D173="Yearly")))+1+(MOD(((YEAR(Paychecks!$A$6)-YEAR($C173))*12+MONTH(Paychecks!$A$6)-MONTH($C173)),(($D173="Monthly")+3*($D173="Quarterly")+12*($D173="Yearly")))=0)*(EDATE($C173,((YEAR(Paychecks!$A$6)-YEAR($C173))*12+MONTH(Paychecks!$A$6)-MONTH($C173)))&lt;Paychecks!$A$6)),($C173&gt;=Paychecks!$A$6)*($C173&lt;=Paychecks!$B$6))))</f>
      </c>
      <c r="P173" s="14">
        <f>IF(OR($A173="",$C173=""),0,IF((7*($D173="Weekly")+14*($D173="Every 2 weeks"))&gt;0,MAX(0,-INT(($C173-(Paychecks!$B$7+1))/(7*($D173="Weekly")+14*($D173="Every 2 weeks")))-MAX(0,-INT(($C173-Paychecks!$A$7)/(7*($D173="Weekly")+14*($D173="Every 2 weeks"))))),IF((($D173="Monthly")+3*($D173="Quarterly")+12*($D173="Yearly"))&gt;0,IF(((YEAR((Paychecks!$B$7+1))-YEAR($C173))*12+MONTH((Paychecks!$B$7+1))-MONTH($C173))&lt;0,0,INT((((YEAR((Paychecks!$B$7+1))-YEAR($C173))*12+MONTH((Paychecks!$B$7+1))-MONTH($C173))-1)/(($D173="Monthly")+3*($D173="Quarterly")+12*($D173="Yearly")))+1+(MOD(((YEAR((Paychecks!$B$7+1))-YEAR($C173))*12+MONTH((Paychecks!$B$7+1))-MONTH($C173)),(($D173="Monthly")+3*($D173="Quarterly")+12*($D173="Yearly")))=0)*(EDATE($C173,((YEAR((Paychecks!$B$7+1))-YEAR($C173))*12+MONTH((Paychecks!$B$7+1))-MONTH($C173)))&lt;(Paychecks!$B$7+1)))-IF(((YEAR(Paychecks!$A$7)-YEAR($C173))*12+MONTH(Paychecks!$A$7)-MONTH($C173))&lt;0,0,INT((((YEAR(Paychecks!$A$7)-YEAR($C173))*12+MONTH(Paychecks!$A$7)-MONTH($C173))-1)/(($D173="Monthly")+3*($D173="Quarterly")+12*($D173="Yearly")))+1+(MOD(((YEAR(Paychecks!$A$7)-YEAR($C173))*12+MONTH(Paychecks!$A$7)-MONTH($C173)),(($D173="Monthly")+3*($D173="Quarterly")+12*($D173="Yearly")))=0)*(EDATE($C173,((YEAR(Paychecks!$A$7)-YEAR($C173))*12+MONTH(Paychecks!$A$7)-MONTH($C173)))&lt;Paychecks!$A$7)),($C173&gt;=Paychecks!$A$7)*($C173&lt;=Paychecks!$B$7))))</f>
      </c>
      <c r="Q173" s="14">
        <f>IF(OR($A173="",$C173=""),0,IF((7*($D173="Weekly")+14*($D173="Every 2 weeks"))&gt;0,MAX(0,-INT(($C173-(Paychecks!$B$8+1))/(7*($D173="Weekly")+14*($D173="Every 2 weeks")))-MAX(0,-INT(($C173-Paychecks!$A$8)/(7*($D173="Weekly")+14*($D173="Every 2 weeks"))))),IF((($D173="Monthly")+3*($D173="Quarterly")+12*($D173="Yearly"))&gt;0,IF(((YEAR((Paychecks!$B$8+1))-YEAR($C173))*12+MONTH((Paychecks!$B$8+1))-MONTH($C173))&lt;0,0,INT((((YEAR((Paychecks!$B$8+1))-YEAR($C173))*12+MONTH((Paychecks!$B$8+1))-MONTH($C173))-1)/(($D173="Monthly")+3*($D173="Quarterly")+12*($D173="Yearly")))+1+(MOD(((YEAR((Paychecks!$B$8+1))-YEAR($C173))*12+MONTH((Paychecks!$B$8+1))-MONTH($C173)),(($D173="Monthly")+3*($D173="Quarterly")+12*($D173="Yearly")))=0)*(EDATE($C173,((YEAR((Paychecks!$B$8+1))-YEAR($C173))*12+MONTH((Paychecks!$B$8+1))-MONTH($C173)))&lt;(Paychecks!$B$8+1)))-IF(((YEAR(Paychecks!$A$8)-YEAR($C173))*12+MONTH(Paychecks!$A$8)-MONTH($C173))&lt;0,0,INT((((YEAR(Paychecks!$A$8)-YEAR($C173))*12+MONTH(Paychecks!$A$8)-MONTH($C173))-1)/(($D173="Monthly")+3*($D173="Quarterly")+12*($D173="Yearly")))+1+(MOD(((YEAR(Paychecks!$A$8)-YEAR($C173))*12+MONTH(Paychecks!$A$8)-MONTH($C173)),(($D173="Monthly")+3*($D173="Quarterly")+12*($D173="Yearly")))=0)*(EDATE($C173,((YEAR(Paychecks!$A$8)-YEAR($C173))*12+MONTH(Paychecks!$A$8)-MONTH($C173)))&lt;Paychecks!$A$8)),($C173&gt;=Paychecks!$A$8)*($C173&lt;=Paychecks!$B$8))))</f>
      </c>
      <c r="R173" s="14">
        <f>IF(OR($A173="",$C173=""),0,IF((7*($D173="Weekly")+14*($D173="Every 2 weeks"))&gt;0,MAX(0,-INT(($C173-(Paychecks!$B$9+1))/(7*($D173="Weekly")+14*($D173="Every 2 weeks")))-MAX(0,-INT(($C173-Paychecks!$A$9)/(7*($D173="Weekly")+14*($D173="Every 2 weeks"))))),IF((($D173="Monthly")+3*($D173="Quarterly")+12*($D173="Yearly"))&gt;0,IF(((YEAR((Paychecks!$B$9+1))-YEAR($C173))*12+MONTH((Paychecks!$B$9+1))-MONTH($C173))&lt;0,0,INT((((YEAR((Paychecks!$B$9+1))-YEAR($C173))*12+MONTH((Paychecks!$B$9+1))-MONTH($C173))-1)/(($D173="Monthly")+3*($D173="Quarterly")+12*($D173="Yearly")))+1+(MOD(((YEAR((Paychecks!$B$9+1))-YEAR($C173))*12+MONTH((Paychecks!$B$9+1))-MONTH($C173)),(($D173="Monthly")+3*($D173="Quarterly")+12*($D173="Yearly")))=0)*(EDATE($C173,((YEAR((Paychecks!$B$9+1))-YEAR($C173))*12+MONTH((Paychecks!$B$9+1))-MONTH($C173)))&lt;(Paychecks!$B$9+1)))-IF(((YEAR(Paychecks!$A$9)-YEAR($C173))*12+MONTH(Paychecks!$A$9)-MONTH($C173))&lt;0,0,INT((((YEAR(Paychecks!$A$9)-YEAR($C173))*12+MONTH(Paychecks!$A$9)-MONTH($C173))-1)/(($D173="Monthly")+3*($D173="Quarterly")+12*($D173="Yearly")))+1+(MOD(((YEAR(Paychecks!$A$9)-YEAR($C173))*12+MONTH(Paychecks!$A$9)-MONTH($C173)),(($D173="Monthly")+3*($D173="Quarterly")+12*($D173="Yearly")))=0)*(EDATE($C173,((YEAR(Paychecks!$A$9)-YEAR($C173))*12+MONTH(Paychecks!$A$9)-MONTH($C173)))&lt;Paychecks!$A$9)),($C173&gt;=Paychecks!$A$9)*($C173&lt;=Paychecks!$B$9))))</f>
      </c>
    </row>
    <row r="174" spans="1:18" x14ac:dyDescent="0.25">
      <c r="A174" s="2"/>
      <c r="B174" s="11"/>
      <c r="C174" s="9"/>
      <c r="D174" s="2"/>
      <c r="E174" s="2"/>
      <c r="F174" s="2"/>
      <c r="G174" s="2">
        <f>IF(A174="","",IF(F174="Yes","Paid",IF(C174&lt;TODAY(),"Overdue",IF(C174-TODAY()&lt;=HeadsUp,"Due soon",IF(E174="Yes","Autopay","Upcoming")))))</f>
      </c>
      <c r="H174" s="2">
        <f>IF(OR(A174="",F174="Yes"),"",C174-TODAY())</f>
      </c>
      <c r="I174" s="9">
        <f>IF(OR(A174="",C174=""),"",IF(OR(C174&lt;Paychecks!$A$2,C174&gt;Paychecks!$B$9),"",INDEX(Paychecks!$A$2:$A$9,MATCH(C174,Paychecks!$A$2:$A$9,1))))</f>
      </c>
      <c r="J174" s="2"/>
      <c r="K174" s="14">
        <f>IF(OR($A174="",$C174=""),0,IF((7*($D174="Weekly")+14*($D174="Every 2 weeks"))&gt;0,MAX(0,-INT(($C174-(Paychecks!$B$2+1))/(7*($D174="Weekly")+14*($D174="Every 2 weeks")))-MAX(0,-INT(($C174-Paychecks!$A$2)/(7*($D174="Weekly")+14*($D174="Every 2 weeks"))))),IF((($D174="Monthly")+3*($D174="Quarterly")+12*($D174="Yearly"))&gt;0,IF(((YEAR((Paychecks!$B$2+1))-YEAR($C174))*12+MONTH((Paychecks!$B$2+1))-MONTH($C174))&lt;0,0,INT((((YEAR((Paychecks!$B$2+1))-YEAR($C174))*12+MONTH((Paychecks!$B$2+1))-MONTH($C174))-1)/(($D174="Monthly")+3*($D174="Quarterly")+12*($D174="Yearly")))+1+(MOD(((YEAR((Paychecks!$B$2+1))-YEAR($C174))*12+MONTH((Paychecks!$B$2+1))-MONTH($C174)),(($D174="Monthly")+3*($D174="Quarterly")+12*($D174="Yearly")))=0)*(EDATE($C174,((YEAR((Paychecks!$B$2+1))-YEAR($C174))*12+MONTH((Paychecks!$B$2+1))-MONTH($C174)))&lt;(Paychecks!$B$2+1)))-IF(((YEAR(Paychecks!$A$2)-YEAR($C174))*12+MONTH(Paychecks!$A$2)-MONTH($C174))&lt;0,0,INT((((YEAR(Paychecks!$A$2)-YEAR($C174))*12+MONTH(Paychecks!$A$2)-MONTH($C174))-1)/(($D174="Monthly")+3*($D174="Quarterly")+12*($D174="Yearly")))+1+(MOD(((YEAR(Paychecks!$A$2)-YEAR($C174))*12+MONTH(Paychecks!$A$2)-MONTH($C174)),(($D174="Monthly")+3*($D174="Quarterly")+12*($D174="Yearly")))=0)*(EDATE($C174,((YEAR(Paychecks!$A$2)-YEAR($C174))*12+MONTH(Paychecks!$A$2)-MONTH($C174)))&lt;Paychecks!$A$2)),($C174&gt;=Paychecks!$A$2)*($C174&lt;=Paychecks!$B$2))))</f>
      </c>
      <c r="L174" s="14">
        <f>IF(OR($A174="",$C174=""),0,IF((7*($D174="Weekly")+14*($D174="Every 2 weeks"))&gt;0,MAX(0,-INT(($C174-(Paychecks!$B$3+1))/(7*($D174="Weekly")+14*($D174="Every 2 weeks")))-MAX(0,-INT(($C174-Paychecks!$A$3)/(7*($D174="Weekly")+14*($D174="Every 2 weeks"))))),IF((($D174="Monthly")+3*($D174="Quarterly")+12*($D174="Yearly"))&gt;0,IF(((YEAR((Paychecks!$B$3+1))-YEAR($C174))*12+MONTH((Paychecks!$B$3+1))-MONTH($C174))&lt;0,0,INT((((YEAR((Paychecks!$B$3+1))-YEAR($C174))*12+MONTH((Paychecks!$B$3+1))-MONTH($C174))-1)/(($D174="Monthly")+3*($D174="Quarterly")+12*($D174="Yearly")))+1+(MOD(((YEAR((Paychecks!$B$3+1))-YEAR($C174))*12+MONTH((Paychecks!$B$3+1))-MONTH($C174)),(($D174="Monthly")+3*($D174="Quarterly")+12*($D174="Yearly")))=0)*(EDATE($C174,((YEAR((Paychecks!$B$3+1))-YEAR($C174))*12+MONTH((Paychecks!$B$3+1))-MONTH($C174)))&lt;(Paychecks!$B$3+1)))-IF(((YEAR(Paychecks!$A$3)-YEAR($C174))*12+MONTH(Paychecks!$A$3)-MONTH($C174))&lt;0,0,INT((((YEAR(Paychecks!$A$3)-YEAR($C174))*12+MONTH(Paychecks!$A$3)-MONTH($C174))-1)/(($D174="Monthly")+3*($D174="Quarterly")+12*($D174="Yearly")))+1+(MOD(((YEAR(Paychecks!$A$3)-YEAR($C174))*12+MONTH(Paychecks!$A$3)-MONTH($C174)),(($D174="Monthly")+3*($D174="Quarterly")+12*($D174="Yearly")))=0)*(EDATE($C174,((YEAR(Paychecks!$A$3)-YEAR($C174))*12+MONTH(Paychecks!$A$3)-MONTH($C174)))&lt;Paychecks!$A$3)),($C174&gt;=Paychecks!$A$3)*($C174&lt;=Paychecks!$B$3))))</f>
      </c>
      <c r="M174" s="14">
        <f>IF(OR($A174="",$C174=""),0,IF((7*($D174="Weekly")+14*($D174="Every 2 weeks"))&gt;0,MAX(0,-INT(($C174-(Paychecks!$B$4+1))/(7*($D174="Weekly")+14*($D174="Every 2 weeks")))-MAX(0,-INT(($C174-Paychecks!$A$4)/(7*($D174="Weekly")+14*($D174="Every 2 weeks"))))),IF((($D174="Monthly")+3*($D174="Quarterly")+12*($D174="Yearly"))&gt;0,IF(((YEAR((Paychecks!$B$4+1))-YEAR($C174))*12+MONTH((Paychecks!$B$4+1))-MONTH($C174))&lt;0,0,INT((((YEAR((Paychecks!$B$4+1))-YEAR($C174))*12+MONTH((Paychecks!$B$4+1))-MONTH($C174))-1)/(($D174="Monthly")+3*($D174="Quarterly")+12*($D174="Yearly")))+1+(MOD(((YEAR((Paychecks!$B$4+1))-YEAR($C174))*12+MONTH((Paychecks!$B$4+1))-MONTH($C174)),(($D174="Monthly")+3*($D174="Quarterly")+12*($D174="Yearly")))=0)*(EDATE($C174,((YEAR((Paychecks!$B$4+1))-YEAR($C174))*12+MONTH((Paychecks!$B$4+1))-MONTH($C174)))&lt;(Paychecks!$B$4+1)))-IF(((YEAR(Paychecks!$A$4)-YEAR($C174))*12+MONTH(Paychecks!$A$4)-MONTH($C174))&lt;0,0,INT((((YEAR(Paychecks!$A$4)-YEAR($C174))*12+MONTH(Paychecks!$A$4)-MONTH($C174))-1)/(($D174="Monthly")+3*($D174="Quarterly")+12*($D174="Yearly")))+1+(MOD(((YEAR(Paychecks!$A$4)-YEAR($C174))*12+MONTH(Paychecks!$A$4)-MONTH($C174)),(($D174="Monthly")+3*($D174="Quarterly")+12*($D174="Yearly")))=0)*(EDATE($C174,((YEAR(Paychecks!$A$4)-YEAR($C174))*12+MONTH(Paychecks!$A$4)-MONTH($C174)))&lt;Paychecks!$A$4)),($C174&gt;=Paychecks!$A$4)*($C174&lt;=Paychecks!$B$4))))</f>
      </c>
      <c r="N174" s="14">
        <f>IF(OR($A174="",$C174=""),0,IF((7*($D174="Weekly")+14*($D174="Every 2 weeks"))&gt;0,MAX(0,-INT(($C174-(Paychecks!$B$5+1))/(7*($D174="Weekly")+14*($D174="Every 2 weeks")))-MAX(0,-INT(($C174-Paychecks!$A$5)/(7*($D174="Weekly")+14*($D174="Every 2 weeks"))))),IF((($D174="Monthly")+3*($D174="Quarterly")+12*($D174="Yearly"))&gt;0,IF(((YEAR((Paychecks!$B$5+1))-YEAR($C174))*12+MONTH((Paychecks!$B$5+1))-MONTH($C174))&lt;0,0,INT((((YEAR((Paychecks!$B$5+1))-YEAR($C174))*12+MONTH((Paychecks!$B$5+1))-MONTH($C174))-1)/(($D174="Monthly")+3*($D174="Quarterly")+12*($D174="Yearly")))+1+(MOD(((YEAR((Paychecks!$B$5+1))-YEAR($C174))*12+MONTH((Paychecks!$B$5+1))-MONTH($C174)),(($D174="Monthly")+3*($D174="Quarterly")+12*($D174="Yearly")))=0)*(EDATE($C174,((YEAR((Paychecks!$B$5+1))-YEAR($C174))*12+MONTH((Paychecks!$B$5+1))-MONTH($C174)))&lt;(Paychecks!$B$5+1)))-IF(((YEAR(Paychecks!$A$5)-YEAR($C174))*12+MONTH(Paychecks!$A$5)-MONTH($C174))&lt;0,0,INT((((YEAR(Paychecks!$A$5)-YEAR($C174))*12+MONTH(Paychecks!$A$5)-MONTH($C174))-1)/(($D174="Monthly")+3*($D174="Quarterly")+12*($D174="Yearly")))+1+(MOD(((YEAR(Paychecks!$A$5)-YEAR($C174))*12+MONTH(Paychecks!$A$5)-MONTH($C174)),(($D174="Monthly")+3*($D174="Quarterly")+12*($D174="Yearly")))=0)*(EDATE($C174,((YEAR(Paychecks!$A$5)-YEAR($C174))*12+MONTH(Paychecks!$A$5)-MONTH($C174)))&lt;Paychecks!$A$5)),($C174&gt;=Paychecks!$A$5)*($C174&lt;=Paychecks!$B$5))))</f>
      </c>
      <c r="O174" s="14">
        <f>IF(OR($A174="",$C174=""),0,IF((7*($D174="Weekly")+14*($D174="Every 2 weeks"))&gt;0,MAX(0,-INT(($C174-(Paychecks!$B$6+1))/(7*($D174="Weekly")+14*($D174="Every 2 weeks")))-MAX(0,-INT(($C174-Paychecks!$A$6)/(7*($D174="Weekly")+14*($D174="Every 2 weeks"))))),IF((($D174="Monthly")+3*($D174="Quarterly")+12*($D174="Yearly"))&gt;0,IF(((YEAR((Paychecks!$B$6+1))-YEAR($C174))*12+MONTH((Paychecks!$B$6+1))-MONTH($C174))&lt;0,0,INT((((YEAR((Paychecks!$B$6+1))-YEAR($C174))*12+MONTH((Paychecks!$B$6+1))-MONTH($C174))-1)/(($D174="Monthly")+3*($D174="Quarterly")+12*($D174="Yearly")))+1+(MOD(((YEAR((Paychecks!$B$6+1))-YEAR($C174))*12+MONTH((Paychecks!$B$6+1))-MONTH($C174)),(($D174="Monthly")+3*($D174="Quarterly")+12*($D174="Yearly")))=0)*(EDATE($C174,((YEAR((Paychecks!$B$6+1))-YEAR($C174))*12+MONTH((Paychecks!$B$6+1))-MONTH($C174)))&lt;(Paychecks!$B$6+1)))-IF(((YEAR(Paychecks!$A$6)-YEAR($C174))*12+MONTH(Paychecks!$A$6)-MONTH($C174))&lt;0,0,INT((((YEAR(Paychecks!$A$6)-YEAR($C174))*12+MONTH(Paychecks!$A$6)-MONTH($C174))-1)/(($D174="Monthly")+3*($D174="Quarterly")+12*($D174="Yearly")))+1+(MOD(((YEAR(Paychecks!$A$6)-YEAR($C174))*12+MONTH(Paychecks!$A$6)-MONTH($C174)),(($D174="Monthly")+3*($D174="Quarterly")+12*($D174="Yearly")))=0)*(EDATE($C174,((YEAR(Paychecks!$A$6)-YEAR($C174))*12+MONTH(Paychecks!$A$6)-MONTH($C174)))&lt;Paychecks!$A$6)),($C174&gt;=Paychecks!$A$6)*($C174&lt;=Paychecks!$B$6))))</f>
      </c>
      <c r="P174" s="14">
        <f>IF(OR($A174="",$C174=""),0,IF((7*($D174="Weekly")+14*($D174="Every 2 weeks"))&gt;0,MAX(0,-INT(($C174-(Paychecks!$B$7+1))/(7*($D174="Weekly")+14*($D174="Every 2 weeks")))-MAX(0,-INT(($C174-Paychecks!$A$7)/(7*($D174="Weekly")+14*($D174="Every 2 weeks"))))),IF((($D174="Monthly")+3*($D174="Quarterly")+12*($D174="Yearly"))&gt;0,IF(((YEAR((Paychecks!$B$7+1))-YEAR($C174))*12+MONTH((Paychecks!$B$7+1))-MONTH($C174))&lt;0,0,INT((((YEAR((Paychecks!$B$7+1))-YEAR($C174))*12+MONTH((Paychecks!$B$7+1))-MONTH($C174))-1)/(($D174="Monthly")+3*($D174="Quarterly")+12*($D174="Yearly")))+1+(MOD(((YEAR((Paychecks!$B$7+1))-YEAR($C174))*12+MONTH((Paychecks!$B$7+1))-MONTH($C174)),(($D174="Monthly")+3*($D174="Quarterly")+12*($D174="Yearly")))=0)*(EDATE($C174,((YEAR((Paychecks!$B$7+1))-YEAR($C174))*12+MONTH((Paychecks!$B$7+1))-MONTH($C174)))&lt;(Paychecks!$B$7+1)))-IF(((YEAR(Paychecks!$A$7)-YEAR($C174))*12+MONTH(Paychecks!$A$7)-MONTH($C174))&lt;0,0,INT((((YEAR(Paychecks!$A$7)-YEAR($C174))*12+MONTH(Paychecks!$A$7)-MONTH($C174))-1)/(($D174="Monthly")+3*($D174="Quarterly")+12*($D174="Yearly")))+1+(MOD(((YEAR(Paychecks!$A$7)-YEAR($C174))*12+MONTH(Paychecks!$A$7)-MONTH($C174)),(($D174="Monthly")+3*($D174="Quarterly")+12*($D174="Yearly")))=0)*(EDATE($C174,((YEAR(Paychecks!$A$7)-YEAR($C174))*12+MONTH(Paychecks!$A$7)-MONTH($C174)))&lt;Paychecks!$A$7)),($C174&gt;=Paychecks!$A$7)*($C174&lt;=Paychecks!$B$7))))</f>
      </c>
      <c r="Q174" s="14">
        <f>IF(OR($A174="",$C174=""),0,IF((7*($D174="Weekly")+14*($D174="Every 2 weeks"))&gt;0,MAX(0,-INT(($C174-(Paychecks!$B$8+1))/(7*($D174="Weekly")+14*($D174="Every 2 weeks")))-MAX(0,-INT(($C174-Paychecks!$A$8)/(7*($D174="Weekly")+14*($D174="Every 2 weeks"))))),IF((($D174="Monthly")+3*($D174="Quarterly")+12*($D174="Yearly"))&gt;0,IF(((YEAR((Paychecks!$B$8+1))-YEAR($C174))*12+MONTH((Paychecks!$B$8+1))-MONTH($C174))&lt;0,0,INT((((YEAR((Paychecks!$B$8+1))-YEAR($C174))*12+MONTH((Paychecks!$B$8+1))-MONTH($C174))-1)/(($D174="Monthly")+3*($D174="Quarterly")+12*($D174="Yearly")))+1+(MOD(((YEAR((Paychecks!$B$8+1))-YEAR($C174))*12+MONTH((Paychecks!$B$8+1))-MONTH($C174)),(($D174="Monthly")+3*($D174="Quarterly")+12*($D174="Yearly")))=0)*(EDATE($C174,((YEAR((Paychecks!$B$8+1))-YEAR($C174))*12+MONTH((Paychecks!$B$8+1))-MONTH($C174)))&lt;(Paychecks!$B$8+1)))-IF(((YEAR(Paychecks!$A$8)-YEAR($C174))*12+MONTH(Paychecks!$A$8)-MONTH($C174))&lt;0,0,INT((((YEAR(Paychecks!$A$8)-YEAR($C174))*12+MONTH(Paychecks!$A$8)-MONTH($C174))-1)/(($D174="Monthly")+3*($D174="Quarterly")+12*($D174="Yearly")))+1+(MOD(((YEAR(Paychecks!$A$8)-YEAR($C174))*12+MONTH(Paychecks!$A$8)-MONTH($C174)),(($D174="Monthly")+3*($D174="Quarterly")+12*($D174="Yearly")))=0)*(EDATE($C174,((YEAR(Paychecks!$A$8)-YEAR($C174))*12+MONTH(Paychecks!$A$8)-MONTH($C174)))&lt;Paychecks!$A$8)),($C174&gt;=Paychecks!$A$8)*($C174&lt;=Paychecks!$B$8))))</f>
      </c>
      <c r="R174" s="14">
        <f>IF(OR($A174="",$C174=""),0,IF((7*($D174="Weekly")+14*($D174="Every 2 weeks"))&gt;0,MAX(0,-INT(($C174-(Paychecks!$B$9+1))/(7*($D174="Weekly")+14*($D174="Every 2 weeks")))-MAX(0,-INT(($C174-Paychecks!$A$9)/(7*($D174="Weekly")+14*($D174="Every 2 weeks"))))),IF((($D174="Monthly")+3*($D174="Quarterly")+12*($D174="Yearly"))&gt;0,IF(((YEAR((Paychecks!$B$9+1))-YEAR($C174))*12+MONTH((Paychecks!$B$9+1))-MONTH($C174))&lt;0,0,INT((((YEAR((Paychecks!$B$9+1))-YEAR($C174))*12+MONTH((Paychecks!$B$9+1))-MONTH($C174))-1)/(($D174="Monthly")+3*($D174="Quarterly")+12*($D174="Yearly")))+1+(MOD(((YEAR((Paychecks!$B$9+1))-YEAR($C174))*12+MONTH((Paychecks!$B$9+1))-MONTH($C174)),(($D174="Monthly")+3*($D174="Quarterly")+12*($D174="Yearly")))=0)*(EDATE($C174,((YEAR((Paychecks!$B$9+1))-YEAR($C174))*12+MONTH((Paychecks!$B$9+1))-MONTH($C174)))&lt;(Paychecks!$B$9+1)))-IF(((YEAR(Paychecks!$A$9)-YEAR($C174))*12+MONTH(Paychecks!$A$9)-MONTH($C174))&lt;0,0,INT((((YEAR(Paychecks!$A$9)-YEAR($C174))*12+MONTH(Paychecks!$A$9)-MONTH($C174))-1)/(($D174="Monthly")+3*($D174="Quarterly")+12*($D174="Yearly")))+1+(MOD(((YEAR(Paychecks!$A$9)-YEAR($C174))*12+MONTH(Paychecks!$A$9)-MONTH($C174)),(($D174="Monthly")+3*($D174="Quarterly")+12*($D174="Yearly")))=0)*(EDATE($C174,((YEAR(Paychecks!$A$9)-YEAR($C174))*12+MONTH(Paychecks!$A$9)-MONTH($C174)))&lt;Paychecks!$A$9)),($C174&gt;=Paychecks!$A$9)*($C174&lt;=Paychecks!$B$9))))</f>
      </c>
    </row>
    <row r="175" spans="1:18" x14ac:dyDescent="0.25">
      <c r="A175" s="2"/>
      <c r="B175" s="11"/>
      <c r="C175" s="9"/>
      <c r="D175" s="2"/>
      <c r="E175" s="2"/>
      <c r="F175" s="2"/>
      <c r="G175" s="2">
        <f>IF(A175="","",IF(F175="Yes","Paid",IF(C175&lt;TODAY(),"Overdue",IF(C175-TODAY()&lt;=HeadsUp,"Due soon",IF(E175="Yes","Autopay","Upcoming")))))</f>
      </c>
      <c r="H175" s="2">
        <f>IF(OR(A175="",F175="Yes"),"",C175-TODAY())</f>
      </c>
      <c r="I175" s="9">
        <f>IF(OR(A175="",C175=""),"",IF(OR(C175&lt;Paychecks!$A$2,C175&gt;Paychecks!$B$9),"",INDEX(Paychecks!$A$2:$A$9,MATCH(C175,Paychecks!$A$2:$A$9,1))))</f>
      </c>
      <c r="J175" s="2"/>
      <c r="K175" s="14">
        <f>IF(OR($A175="",$C175=""),0,IF((7*($D175="Weekly")+14*($D175="Every 2 weeks"))&gt;0,MAX(0,-INT(($C175-(Paychecks!$B$2+1))/(7*($D175="Weekly")+14*($D175="Every 2 weeks")))-MAX(0,-INT(($C175-Paychecks!$A$2)/(7*($D175="Weekly")+14*($D175="Every 2 weeks"))))),IF((($D175="Monthly")+3*($D175="Quarterly")+12*($D175="Yearly"))&gt;0,IF(((YEAR((Paychecks!$B$2+1))-YEAR($C175))*12+MONTH((Paychecks!$B$2+1))-MONTH($C175))&lt;0,0,INT((((YEAR((Paychecks!$B$2+1))-YEAR($C175))*12+MONTH((Paychecks!$B$2+1))-MONTH($C175))-1)/(($D175="Monthly")+3*($D175="Quarterly")+12*($D175="Yearly")))+1+(MOD(((YEAR((Paychecks!$B$2+1))-YEAR($C175))*12+MONTH((Paychecks!$B$2+1))-MONTH($C175)),(($D175="Monthly")+3*($D175="Quarterly")+12*($D175="Yearly")))=0)*(EDATE($C175,((YEAR((Paychecks!$B$2+1))-YEAR($C175))*12+MONTH((Paychecks!$B$2+1))-MONTH($C175)))&lt;(Paychecks!$B$2+1)))-IF(((YEAR(Paychecks!$A$2)-YEAR($C175))*12+MONTH(Paychecks!$A$2)-MONTH($C175))&lt;0,0,INT((((YEAR(Paychecks!$A$2)-YEAR($C175))*12+MONTH(Paychecks!$A$2)-MONTH($C175))-1)/(($D175="Monthly")+3*($D175="Quarterly")+12*($D175="Yearly")))+1+(MOD(((YEAR(Paychecks!$A$2)-YEAR($C175))*12+MONTH(Paychecks!$A$2)-MONTH($C175)),(($D175="Monthly")+3*($D175="Quarterly")+12*($D175="Yearly")))=0)*(EDATE($C175,((YEAR(Paychecks!$A$2)-YEAR($C175))*12+MONTH(Paychecks!$A$2)-MONTH($C175)))&lt;Paychecks!$A$2)),($C175&gt;=Paychecks!$A$2)*($C175&lt;=Paychecks!$B$2))))</f>
      </c>
      <c r="L175" s="14">
        <f>IF(OR($A175="",$C175=""),0,IF((7*($D175="Weekly")+14*($D175="Every 2 weeks"))&gt;0,MAX(0,-INT(($C175-(Paychecks!$B$3+1))/(7*($D175="Weekly")+14*($D175="Every 2 weeks")))-MAX(0,-INT(($C175-Paychecks!$A$3)/(7*($D175="Weekly")+14*($D175="Every 2 weeks"))))),IF((($D175="Monthly")+3*($D175="Quarterly")+12*($D175="Yearly"))&gt;0,IF(((YEAR((Paychecks!$B$3+1))-YEAR($C175))*12+MONTH((Paychecks!$B$3+1))-MONTH($C175))&lt;0,0,INT((((YEAR((Paychecks!$B$3+1))-YEAR($C175))*12+MONTH((Paychecks!$B$3+1))-MONTH($C175))-1)/(($D175="Monthly")+3*($D175="Quarterly")+12*($D175="Yearly")))+1+(MOD(((YEAR((Paychecks!$B$3+1))-YEAR($C175))*12+MONTH((Paychecks!$B$3+1))-MONTH($C175)),(($D175="Monthly")+3*($D175="Quarterly")+12*($D175="Yearly")))=0)*(EDATE($C175,((YEAR((Paychecks!$B$3+1))-YEAR($C175))*12+MONTH((Paychecks!$B$3+1))-MONTH($C175)))&lt;(Paychecks!$B$3+1)))-IF(((YEAR(Paychecks!$A$3)-YEAR($C175))*12+MONTH(Paychecks!$A$3)-MONTH($C175))&lt;0,0,INT((((YEAR(Paychecks!$A$3)-YEAR($C175))*12+MONTH(Paychecks!$A$3)-MONTH($C175))-1)/(($D175="Monthly")+3*($D175="Quarterly")+12*($D175="Yearly")))+1+(MOD(((YEAR(Paychecks!$A$3)-YEAR($C175))*12+MONTH(Paychecks!$A$3)-MONTH($C175)),(($D175="Monthly")+3*($D175="Quarterly")+12*($D175="Yearly")))=0)*(EDATE($C175,((YEAR(Paychecks!$A$3)-YEAR($C175))*12+MONTH(Paychecks!$A$3)-MONTH($C175)))&lt;Paychecks!$A$3)),($C175&gt;=Paychecks!$A$3)*($C175&lt;=Paychecks!$B$3))))</f>
      </c>
      <c r="M175" s="14">
        <f>IF(OR($A175="",$C175=""),0,IF((7*($D175="Weekly")+14*($D175="Every 2 weeks"))&gt;0,MAX(0,-INT(($C175-(Paychecks!$B$4+1))/(7*($D175="Weekly")+14*($D175="Every 2 weeks")))-MAX(0,-INT(($C175-Paychecks!$A$4)/(7*($D175="Weekly")+14*($D175="Every 2 weeks"))))),IF((($D175="Monthly")+3*($D175="Quarterly")+12*($D175="Yearly"))&gt;0,IF(((YEAR((Paychecks!$B$4+1))-YEAR($C175))*12+MONTH((Paychecks!$B$4+1))-MONTH($C175))&lt;0,0,INT((((YEAR((Paychecks!$B$4+1))-YEAR($C175))*12+MONTH((Paychecks!$B$4+1))-MONTH($C175))-1)/(($D175="Monthly")+3*($D175="Quarterly")+12*($D175="Yearly")))+1+(MOD(((YEAR((Paychecks!$B$4+1))-YEAR($C175))*12+MONTH((Paychecks!$B$4+1))-MONTH($C175)),(($D175="Monthly")+3*($D175="Quarterly")+12*($D175="Yearly")))=0)*(EDATE($C175,((YEAR((Paychecks!$B$4+1))-YEAR($C175))*12+MONTH((Paychecks!$B$4+1))-MONTH($C175)))&lt;(Paychecks!$B$4+1)))-IF(((YEAR(Paychecks!$A$4)-YEAR($C175))*12+MONTH(Paychecks!$A$4)-MONTH($C175))&lt;0,0,INT((((YEAR(Paychecks!$A$4)-YEAR($C175))*12+MONTH(Paychecks!$A$4)-MONTH($C175))-1)/(($D175="Monthly")+3*($D175="Quarterly")+12*($D175="Yearly")))+1+(MOD(((YEAR(Paychecks!$A$4)-YEAR($C175))*12+MONTH(Paychecks!$A$4)-MONTH($C175)),(($D175="Monthly")+3*($D175="Quarterly")+12*($D175="Yearly")))=0)*(EDATE($C175,((YEAR(Paychecks!$A$4)-YEAR($C175))*12+MONTH(Paychecks!$A$4)-MONTH($C175)))&lt;Paychecks!$A$4)),($C175&gt;=Paychecks!$A$4)*($C175&lt;=Paychecks!$B$4))))</f>
      </c>
      <c r="N175" s="14">
        <f>IF(OR($A175="",$C175=""),0,IF((7*($D175="Weekly")+14*($D175="Every 2 weeks"))&gt;0,MAX(0,-INT(($C175-(Paychecks!$B$5+1))/(7*($D175="Weekly")+14*($D175="Every 2 weeks")))-MAX(0,-INT(($C175-Paychecks!$A$5)/(7*($D175="Weekly")+14*($D175="Every 2 weeks"))))),IF((($D175="Monthly")+3*($D175="Quarterly")+12*($D175="Yearly"))&gt;0,IF(((YEAR((Paychecks!$B$5+1))-YEAR($C175))*12+MONTH((Paychecks!$B$5+1))-MONTH($C175))&lt;0,0,INT((((YEAR((Paychecks!$B$5+1))-YEAR($C175))*12+MONTH((Paychecks!$B$5+1))-MONTH($C175))-1)/(($D175="Monthly")+3*($D175="Quarterly")+12*($D175="Yearly")))+1+(MOD(((YEAR((Paychecks!$B$5+1))-YEAR($C175))*12+MONTH((Paychecks!$B$5+1))-MONTH($C175)),(($D175="Monthly")+3*($D175="Quarterly")+12*($D175="Yearly")))=0)*(EDATE($C175,((YEAR((Paychecks!$B$5+1))-YEAR($C175))*12+MONTH((Paychecks!$B$5+1))-MONTH($C175)))&lt;(Paychecks!$B$5+1)))-IF(((YEAR(Paychecks!$A$5)-YEAR($C175))*12+MONTH(Paychecks!$A$5)-MONTH($C175))&lt;0,0,INT((((YEAR(Paychecks!$A$5)-YEAR($C175))*12+MONTH(Paychecks!$A$5)-MONTH($C175))-1)/(($D175="Monthly")+3*($D175="Quarterly")+12*($D175="Yearly")))+1+(MOD(((YEAR(Paychecks!$A$5)-YEAR($C175))*12+MONTH(Paychecks!$A$5)-MONTH($C175)),(($D175="Monthly")+3*($D175="Quarterly")+12*($D175="Yearly")))=0)*(EDATE($C175,((YEAR(Paychecks!$A$5)-YEAR($C175))*12+MONTH(Paychecks!$A$5)-MONTH($C175)))&lt;Paychecks!$A$5)),($C175&gt;=Paychecks!$A$5)*($C175&lt;=Paychecks!$B$5))))</f>
      </c>
      <c r="O175" s="14">
        <f>IF(OR($A175="",$C175=""),0,IF((7*($D175="Weekly")+14*($D175="Every 2 weeks"))&gt;0,MAX(0,-INT(($C175-(Paychecks!$B$6+1))/(7*($D175="Weekly")+14*($D175="Every 2 weeks")))-MAX(0,-INT(($C175-Paychecks!$A$6)/(7*($D175="Weekly")+14*($D175="Every 2 weeks"))))),IF((($D175="Monthly")+3*($D175="Quarterly")+12*($D175="Yearly"))&gt;0,IF(((YEAR((Paychecks!$B$6+1))-YEAR($C175))*12+MONTH((Paychecks!$B$6+1))-MONTH($C175))&lt;0,0,INT((((YEAR((Paychecks!$B$6+1))-YEAR($C175))*12+MONTH((Paychecks!$B$6+1))-MONTH($C175))-1)/(($D175="Monthly")+3*($D175="Quarterly")+12*($D175="Yearly")))+1+(MOD(((YEAR((Paychecks!$B$6+1))-YEAR($C175))*12+MONTH((Paychecks!$B$6+1))-MONTH($C175)),(($D175="Monthly")+3*($D175="Quarterly")+12*($D175="Yearly")))=0)*(EDATE($C175,((YEAR((Paychecks!$B$6+1))-YEAR($C175))*12+MONTH((Paychecks!$B$6+1))-MONTH($C175)))&lt;(Paychecks!$B$6+1)))-IF(((YEAR(Paychecks!$A$6)-YEAR($C175))*12+MONTH(Paychecks!$A$6)-MONTH($C175))&lt;0,0,INT((((YEAR(Paychecks!$A$6)-YEAR($C175))*12+MONTH(Paychecks!$A$6)-MONTH($C175))-1)/(($D175="Monthly")+3*($D175="Quarterly")+12*($D175="Yearly")))+1+(MOD(((YEAR(Paychecks!$A$6)-YEAR($C175))*12+MONTH(Paychecks!$A$6)-MONTH($C175)),(($D175="Monthly")+3*($D175="Quarterly")+12*($D175="Yearly")))=0)*(EDATE($C175,((YEAR(Paychecks!$A$6)-YEAR($C175))*12+MONTH(Paychecks!$A$6)-MONTH($C175)))&lt;Paychecks!$A$6)),($C175&gt;=Paychecks!$A$6)*($C175&lt;=Paychecks!$B$6))))</f>
      </c>
      <c r="P175" s="14">
        <f>IF(OR($A175="",$C175=""),0,IF((7*($D175="Weekly")+14*($D175="Every 2 weeks"))&gt;0,MAX(0,-INT(($C175-(Paychecks!$B$7+1))/(7*($D175="Weekly")+14*($D175="Every 2 weeks")))-MAX(0,-INT(($C175-Paychecks!$A$7)/(7*($D175="Weekly")+14*($D175="Every 2 weeks"))))),IF((($D175="Monthly")+3*($D175="Quarterly")+12*($D175="Yearly"))&gt;0,IF(((YEAR((Paychecks!$B$7+1))-YEAR($C175))*12+MONTH((Paychecks!$B$7+1))-MONTH($C175))&lt;0,0,INT((((YEAR((Paychecks!$B$7+1))-YEAR($C175))*12+MONTH((Paychecks!$B$7+1))-MONTH($C175))-1)/(($D175="Monthly")+3*($D175="Quarterly")+12*($D175="Yearly")))+1+(MOD(((YEAR((Paychecks!$B$7+1))-YEAR($C175))*12+MONTH((Paychecks!$B$7+1))-MONTH($C175)),(($D175="Monthly")+3*($D175="Quarterly")+12*($D175="Yearly")))=0)*(EDATE($C175,((YEAR((Paychecks!$B$7+1))-YEAR($C175))*12+MONTH((Paychecks!$B$7+1))-MONTH($C175)))&lt;(Paychecks!$B$7+1)))-IF(((YEAR(Paychecks!$A$7)-YEAR($C175))*12+MONTH(Paychecks!$A$7)-MONTH($C175))&lt;0,0,INT((((YEAR(Paychecks!$A$7)-YEAR($C175))*12+MONTH(Paychecks!$A$7)-MONTH($C175))-1)/(($D175="Monthly")+3*($D175="Quarterly")+12*($D175="Yearly")))+1+(MOD(((YEAR(Paychecks!$A$7)-YEAR($C175))*12+MONTH(Paychecks!$A$7)-MONTH($C175)),(($D175="Monthly")+3*($D175="Quarterly")+12*($D175="Yearly")))=0)*(EDATE($C175,((YEAR(Paychecks!$A$7)-YEAR($C175))*12+MONTH(Paychecks!$A$7)-MONTH($C175)))&lt;Paychecks!$A$7)),($C175&gt;=Paychecks!$A$7)*($C175&lt;=Paychecks!$B$7))))</f>
      </c>
      <c r="Q175" s="14">
        <f>IF(OR($A175="",$C175=""),0,IF((7*($D175="Weekly")+14*($D175="Every 2 weeks"))&gt;0,MAX(0,-INT(($C175-(Paychecks!$B$8+1))/(7*($D175="Weekly")+14*($D175="Every 2 weeks")))-MAX(0,-INT(($C175-Paychecks!$A$8)/(7*($D175="Weekly")+14*($D175="Every 2 weeks"))))),IF((($D175="Monthly")+3*($D175="Quarterly")+12*($D175="Yearly"))&gt;0,IF(((YEAR((Paychecks!$B$8+1))-YEAR($C175))*12+MONTH((Paychecks!$B$8+1))-MONTH($C175))&lt;0,0,INT((((YEAR((Paychecks!$B$8+1))-YEAR($C175))*12+MONTH((Paychecks!$B$8+1))-MONTH($C175))-1)/(($D175="Monthly")+3*($D175="Quarterly")+12*($D175="Yearly")))+1+(MOD(((YEAR((Paychecks!$B$8+1))-YEAR($C175))*12+MONTH((Paychecks!$B$8+1))-MONTH($C175)),(($D175="Monthly")+3*($D175="Quarterly")+12*($D175="Yearly")))=0)*(EDATE($C175,((YEAR((Paychecks!$B$8+1))-YEAR($C175))*12+MONTH((Paychecks!$B$8+1))-MONTH($C175)))&lt;(Paychecks!$B$8+1)))-IF(((YEAR(Paychecks!$A$8)-YEAR($C175))*12+MONTH(Paychecks!$A$8)-MONTH($C175))&lt;0,0,INT((((YEAR(Paychecks!$A$8)-YEAR($C175))*12+MONTH(Paychecks!$A$8)-MONTH($C175))-1)/(($D175="Monthly")+3*($D175="Quarterly")+12*($D175="Yearly")))+1+(MOD(((YEAR(Paychecks!$A$8)-YEAR($C175))*12+MONTH(Paychecks!$A$8)-MONTH($C175)),(($D175="Monthly")+3*($D175="Quarterly")+12*($D175="Yearly")))=0)*(EDATE($C175,((YEAR(Paychecks!$A$8)-YEAR($C175))*12+MONTH(Paychecks!$A$8)-MONTH($C175)))&lt;Paychecks!$A$8)),($C175&gt;=Paychecks!$A$8)*($C175&lt;=Paychecks!$B$8))))</f>
      </c>
      <c r="R175" s="14">
        <f>IF(OR($A175="",$C175=""),0,IF((7*($D175="Weekly")+14*($D175="Every 2 weeks"))&gt;0,MAX(0,-INT(($C175-(Paychecks!$B$9+1))/(7*($D175="Weekly")+14*($D175="Every 2 weeks")))-MAX(0,-INT(($C175-Paychecks!$A$9)/(7*($D175="Weekly")+14*($D175="Every 2 weeks"))))),IF((($D175="Monthly")+3*($D175="Quarterly")+12*($D175="Yearly"))&gt;0,IF(((YEAR((Paychecks!$B$9+1))-YEAR($C175))*12+MONTH((Paychecks!$B$9+1))-MONTH($C175))&lt;0,0,INT((((YEAR((Paychecks!$B$9+1))-YEAR($C175))*12+MONTH((Paychecks!$B$9+1))-MONTH($C175))-1)/(($D175="Monthly")+3*($D175="Quarterly")+12*($D175="Yearly")))+1+(MOD(((YEAR((Paychecks!$B$9+1))-YEAR($C175))*12+MONTH((Paychecks!$B$9+1))-MONTH($C175)),(($D175="Monthly")+3*($D175="Quarterly")+12*($D175="Yearly")))=0)*(EDATE($C175,((YEAR((Paychecks!$B$9+1))-YEAR($C175))*12+MONTH((Paychecks!$B$9+1))-MONTH($C175)))&lt;(Paychecks!$B$9+1)))-IF(((YEAR(Paychecks!$A$9)-YEAR($C175))*12+MONTH(Paychecks!$A$9)-MONTH($C175))&lt;0,0,INT((((YEAR(Paychecks!$A$9)-YEAR($C175))*12+MONTH(Paychecks!$A$9)-MONTH($C175))-1)/(($D175="Monthly")+3*($D175="Quarterly")+12*($D175="Yearly")))+1+(MOD(((YEAR(Paychecks!$A$9)-YEAR($C175))*12+MONTH(Paychecks!$A$9)-MONTH($C175)),(($D175="Monthly")+3*($D175="Quarterly")+12*($D175="Yearly")))=0)*(EDATE($C175,((YEAR(Paychecks!$A$9)-YEAR($C175))*12+MONTH(Paychecks!$A$9)-MONTH($C175)))&lt;Paychecks!$A$9)),($C175&gt;=Paychecks!$A$9)*($C175&lt;=Paychecks!$B$9))))</f>
      </c>
    </row>
    <row r="176" spans="1:18" x14ac:dyDescent="0.25">
      <c r="A176" s="2"/>
      <c r="B176" s="11"/>
      <c r="C176" s="9"/>
      <c r="D176" s="2"/>
      <c r="E176" s="2"/>
      <c r="F176" s="2"/>
      <c r="G176" s="2">
        <f>IF(A176="","",IF(F176="Yes","Paid",IF(C176&lt;TODAY(),"Overdue",IF(C176-TODAY()&lt;=HeadsUp,"Due soon",IF(E176="Yes","Autopay","Upcoming")))))</f>
      </c>
      <c r="H176" s="2">
        <f>IF(OR(A176="",F176="Yes"),"",C176-TODAY())</f>
      </c>
      <c r="I176" s="9">
        <f>IF(OR(A176="",C176=""),"",IF(OR(C176&lt;Paychecks!$A$2,C176&gt;Paychecks!$B$9),"",INDEX(Paychecks!$A$2:$A$9,MATCH(C176,Paychecks!$A$2:$A$9,1))))</f>
      </c>
      <c r="J176" s="2"/>
      <c r="K176" s="14">
        <f>IF(OR($A176="",$C176=""),0,IF((7*($D176="Weekly")+14*($D176="Every 2 weeks"))&gt;0,MAX(0,-INT(($C176-(Paychecks!$B$2+1))/(7*($D176="Weekly")+14*($D176="Every 2 weeks")))-MAX(0,-INT(($C176-Paychecks!$A$2)/(7*($D176="Weekly")+14*($D176="Every 2 weeks"))))),IF((($D176="Monthly")+3*($D176="Quarterly")+12*($D176="Yearly"))&gt;0,IF(((YEAR((Paychecks!$B$2+1))-YEAR($C176))*12+MONTH((Paychecks!$B$2+1))-MONTH($C176))&lt;0,0,INT((((YEAR((Paychecks!$B$2+1))-YEAR($C176))*12+MONTH((Paychecks!$B$2+1))-MONTH($C176))-1)/(($D176="Monthly")+3*($D176="Quarterly")+12*($D176="Yearly")))+1+(MOD(((YEAR((Paychecks!$B$2+1))-YEAR($C176))*12+MONTH((Paychecks!$B$2+1))-MONTH($C176)),(($D176="Monthly")+3*($D176="Quarterly")+12*($D176="Yearly")))=0)*(EDATE($C176,((YEAR((Paychecks!$B$2+1))-YEAR($C176))*12+MONTH((Paychecks!$B$2+1))-MONTH($C176)))&lt;(Paychecks!$B$2+1)))-IF(((YEAR(Paychecks!$A$2)-YEAR($C176))*12+MONTH(Paychecks!$A$2)-MONTH($C176))&lt;0,0,INT((((YEAR(Paychecks!$A$2)-YEAR($C176))*12+MONTH(Paychecks!$A$2)-MONTH($C176))-1)/(($D176="Monthly")+3*($D176="Quarterly")+12*($D176="Yearly")))+1+(MOD(((YEAR(Paychecks!$A$2)-YEAR($C176))*12+MONTH(Paychecks!$A$2)-MONTH($C176)),(($D176="Monthly")+3*($D176="Quarterly")+12*($D176="Yearly")))=0)*(EDATE($C176,((YEAR(Paychecks!$A$2)-YEAR($C176))*12+MONTH(Paychecks!$A$2)-MONTH($C176)))&lt;Paychecks!$A$2)),($C176&gt;=Paychecks!$A$2)*($C176&lt;=Paychecks!$B$2))))</f>
      </c>
      <c r="L176" s="14">
        <f>IF(OR($A176="",$C176=""),0,IF((7*($D176="Weekly")+14*($D176="Every 2 weeks"))&gt;0,MAX(0,-INT(($C176-(Paychecks!$B$3+1))/(7*($D176="Weekly")+14*($D176="Every 2 weeks")))-MAX(0,-INT(($C176-Paychecks!$A$3)/(7*($D176="Weekly")+14*($D176="Every 2 weeks"))))),IF((($D176="Monthly")+3*($D176="Quarterly")+12*($D176="Yearly"))&gt;0,IF(((YEAR((Paychecks!$B$3+1))-YEAR($C176))*12+MONTH((Paychecks!$B$3+1))-MONTH($C176))&lt;0,0,INT((((YEAR((Paychecks!$B$3+1))-YEAR($C176))*12+MONTH((Paychecks!$B$3+1))-MONTH($C176))-1)/(($D176="Monthly")+3*($D176="Quarterly")+12*($D176="Yearly")))+1+(MOD(((YEAR((Paychecks!$B$3+1))-YEAR($C176))*12+MONTH((Paychecks!$B$3+1))-MONTH($C176)),(($D176="Monthly")+3*($D176="Quarterly")+12*($D176="Yearly")))=0)*(EDATE($C176,((YEAR((Paychecks!$B$3+1))-YEAR($C176))*12+MONTH((Paychecks!$B$3+1))-MONTH($C176)))&lt;(Paychecks!$B$3+1)))-IF(((YEAR(Paychecks!$A$3)-YEAR($C176))*12+MONTH(Paychecks!$A$3)-MONTH($C176))&lt;0,0,INT((((YEAR(Paychecks!$A$3)-YEAR($C176))*12+MONTH(Paychecks!$A$3)-MONTH($C176))-1)/(($D176="Monthly")+3*($D176="Quarterly")+12*($D176="Yearly")))+1+(MOD(((YEAR(Paychecks!$A$3)-YEAR($C176))*12+MONTH(Paychecks!$A$3)-MONTH($C176)),(($D176="Monthly")+3*($D176="Quarterly")+12*($D176="Yearly")))=0)*(EDATE($C176,((YEAR(Paychecks!$A$3)-YEAR($C176))*12+MONTH(Paychecks!$A$3)-MONTH($C176)))&lt;Paychecks!$A$3)),($C176&gt;=Paychecks!$A$3)*($C176&lt;=Paychecks!$B$3))))</f>
      </c>
      <c r="M176" s="14">
        <f>IF(OR($A176="",$C176=""),0,IF((7*($D176="Weekly")+14*($D176="Every 2 weeks"))&gt;0,MAX(0,-INT(($C176-(Paychecks!$B$4+1))/(7*($D176="Weekly")+14*($D176="Every 2 weeks")))-MAX(0,-INT(($C176-Paychecks!$A$4)/(7*($D176="Weekly")+14*($D176="Every 2 weeks"))))),IF((($D176="Monthly")+3*($D176="Quarterly")+12*($D176="Yearly"))&gt;0,IF(((YEAR((Paychecks!$B$4+1))-YEAR($C176))*12+MONTH((Paychecks!$B$4+1))-MONTH($C176))&lt;0,0,INT((((YEAR((Paychecks!$B$4+1))-YEAR($C176))*12+MONTH((Paychecks!$B$4+1))-MONTH($C176))-1)/(($D176="Monthly")+3*($D176="Quarterly")+12*($D176="Yearly")))+1+(MOD(((YEAR((Paychecks!$B$4+1))-YEAR($C176))*12+MONTH((Paychecks!$B$4+1))-MONTH($C176)),(($D176="Monthly")+3*($D176="Quarterly")+12*($D176="Yearly")))=0)*(EDATE($C176,((YEAR((Paychecks!$B$4+1))-YEAR($C176))*12+MONTH((Paychecks!$B$4+1))-MONTH($C176)))&lt;(Paychecks!$B$4+1)))-IF(((YEAR(Paychecks!$A$4)-YEAR($C176))*12+MONTH(Paychecks!$A$4)-MONTH($C176))&lt;0,0,INT((((YEAR(Paychecks!$A$4)-YEAR($C176))*12+MONTH(Paychecks!$A$4)-MONTH($C176))-1)/(($D176="Monthly")+3*($D176="Quarterly")+12*($D176="Yearly")))+1+(MOD(((YEAR(Paychecks!$A$4)-YEAR($C176))*12+MONTH(Paychecks!$A$4)-MONTH($C176)),(($D176="Monthly")+3*($D176="Quarterly")+12*($D176="Yearly")))=0)*(EDATE($C176,((YEAR(Paychecks!$A$4)-YEAR($C176))*12+MONTH(Paychecks!$A$4)-MONTH($C176)))&lt;Paychecks!$A$4)),($C176&gt;=Paychecks!$A$4)*($C176&lt;=Paychecks!$B$4))))</f>
      </c>
      <c r="N176" s="14">
        <f>IF(OR($A176="",$C176=""),0,IF((7*($D176="Weekly")+14*($D176="Every 2 weeks"))&gt;0,MAX(0,-INT(($C176-(Paychecks!$B$5+1))/(7*($D176="Weekly")+14*($D176="Every 2 weeks")))-MAX(0,-INT(($C176-Paychecks!$A$5)/(7*($D176="Weekly")+14*($D176="Every 2 weeks"))))),IF((($D176="Monthly")+3*($D176="Quarterly")+12*($D176="Yearly"))&gt;0,IF(((YEAR((Paychecks!$B$5+1))-YEAR($C176))*12+MONTH((Paychecks!$B$5+1))-MONTH($C176))&lt;0,0,INT((((YEAR((Paychecks!$B$5+1))-YEAR($C176))*12+MONTH((Paychecks!$B$5+1))-MONTH($C176))-1)/(($D176="Monthly")+3*($D176="Quarterly")+12*($D176="Yearly")))+1+(MOD(((YEAR((Paychecks!$B$5+1))-YEAR($C176))*12+MONTH((Paychecks!$B$5+1))-MONTH($C176)),(($D176="Monthly")+3*($D176="Quarterly")+12*($D176="Yearly")))=0)*(EDATE($C176,((YEAR((Paychecks!$B$5+1))-YEAR($C176))*12+MONTH((Paychecks!$B$5+1))-MONTH($C176)))&lt;(Paychecks!$B$5+1)))-IF(((YEAR(Paychecks!$A$5)-YEAR($C176))*12+MONTH(Paychecks!$A$5)-MONTH($C176))&lt;0,0,INT((((YEAR(Paychecks!$A$5)-YEAR($C176))*12+MONTH(Paychecks!$A$5)-MONTH($C176))-1)/(($D176="Monthly")+3*($D176="Quarterly")+12*($D176="Yearly")))+1+(MOD(((YEAR(Paychecks!$A$5)-YEAR($C176))*12+MONTH(Paychecks!$A$5)-MONTH($C176)),(($D176="Monthly")+3*($D176="Quarterly")+12*($D176="Yearly")))=0)*(EDATE($C176,((YEAR(Paychecks!$A$5)-YEAR($C176))*12+MONTH(Paychecks!$A$5)-MONTH($C176)))&lt;Paychecks!$A$5)),($C176&gt;=Paychecks!$A$5)*($C176&lt;=Paychecks!$B$5))))</f>
      </c>
      <c r="O176" s="14">
        <f>IF(OR($A176="",$C176=""),0,IF((7*($D176="Weekly")+14*($D176="Every 2 weeks"))&gt;0,MAX(0,-INT(($C176-(Paychecks!$B$6+1))/(7*($D176="Weekly")+14*($D176="Every 2 weeks")))-MAX(0,-INT(($C176-Paychecks!$A$6)/(7*($D176="Weekly")+14*($D176="Every 2 weeks"))))),IF((($D176="Monthly")+3*($D176="Quarterly")+12*($D176="Yearly"))&gt;0,IF(((YEAR((Paychecks!$B$6+1))-YEAR($C176))*12+MONTH((Paychecks!$B$6+1))-MONTH($C176))&lt;0,0,INT((((YEAR((Paychecks!$B$6+1))-YEAR($C176))*12+MONTH((Paychecks!$B$6+1))-MONTH($C176))-1)/(($D176="Monthly")+3*($D176="Quarterly")+12*($D176="Yearly")))+1+(MOD(((YEAR((Paychecks!$B$6+1))-YEAR($C176))*12+MONTH((Paychecks!$B$6+1))-MONTH($C176)),(($D176="Monthly")+3*($D176="Quarterly")+12*($D176="Yearly")))=0)*(EDATE($C176,((YEAR((Paychecks!$B$6+1))-YEAR($C176))*12+MONTH((Paychecks!$B$6+1))-MONTH($C176)))&lt;(Paychecks!$B$6+1)))-IF(((YEAR(Paychecks!$A$6)-YEAR($C176))*12+MONTH(Paychecks!$A$6)-MONTH($C176))&lt;0,0,INT((((YEAR(Paychecks!$A$6)-YEAR($C176))*12+MONTH(Paychecks!$A$6)-MONTH($C176))-1)/(($D176="Monthly")+3*($D176="Quarterly")+12*($D176="Yearly")))+1+(MOD(((YEAR(Paychecks!$A$6)-YEAR($C176))*12+MONTH(Paychecks!$A$6)-MONTH($C176)),(($D176="Monthly")+3*($D176="Quarterly")+12*($D176="Yearly")))=0)*(EDATE($C176,((YEAR(Paychecks!$A$6)-YEAR($C176))*12+MONTH(Paychecks!$A$6)-MONTH($C176)))&lt;Paychecks!$A$6)),($C176&gt;=Paychecks!$A$6)*($C176&lt;=Paychecks!$B$6))))</f>
      </c>
      <c r="P176" s="14">
        <f>IF(OR($A176="",$C176=""),0,IF((7*($D176="Weekly")+14*($D176="Every 2 weeks"))&gt;0,MAX(0,-INT(($C176-(Paychecks!$B$7+1))/(7*($D176="Weekly")+14*($D176="Every 2 weeks")))-MAX(0,-INT(($C176-Paychecks!$A$7)/(7*($D176="Weekly")+14*($D176="Every 2 weeks"))))),IF((($D176="Monthly")+3*($D176="Quarterly")+12*($D176="Yearly"))&gt;0,IF(((YEAR((Paychecks!$B$7+1))-YEAR($C176))*12+MONTH((Paychecks!$B$7+1))-MONTH($C176))&lt;0,0,INT((((YEAR((Paychecks!$B$7+1))-YEAR($C176))*12+MONTH((Paychecks!$B$7+1))-MONTH($C176))-1)/(($D176="Monthly")+3*($D176="Quarterly")+12*($D176="Yearly")))+1+(MOD(((YEAR((Paychecks!$B$7+1))-YEAR($C176))*12+MONTH((Paychecks!$B$7+1))-MONTH($C176)),(($D176="Monthly")+3*($D176="Quarterly")+12*($D176="Yearly")))=0)*(EDATE($C176,((YEAR((Paychecks!$B$7+1))-YEAR($C176))*12+MONTH((Paychecks!$B$7+1))-MONTH($C176)))&lt;(Paychecks!$B$7+1)))-IF(((YEAR(Paychecks!$A$7)-YEAR($C176))*12+MONTH(Paychecks!$A$7)-MONTH($C176))&lt;0,0,INT((((YEAR(Paychecks!$A$7)-YEAR($C176))*12+MONTH(Paychecks!$A$7)-MONTH($C176))-1)/(($D176="Monthly")+3*($D176="Quarterly")+12*($D176="Yearly")))+1+(MOD(((YEAR(Paychecks!$A$7)-YEAR($C176))*12+MONTH(Paychecks!$A$7)-MONTH($C176)),(($D176="Monthly")+3*($D176="Quarterly")+12*($D176="Yearly")))=0)*(EDATE($C176,((YEAR(Paychecks!$A$7)-YEAR($C176))*12+MONTH(Paychecks!$A$7)-MONTH($C176)))&lt;Paychecks!$A$7)),($C176&gt;=Paychecks!$A$7)*($C176&lt;=Paychecks!$B$7))))</f>
      </c>
      <c r="Q176" s="14">
        <f>IF(OR($A176="",$C176=""),0,IF((7*($D176="Weekly")+14*($D176="Every 2 weeks"))&gt;0,MAX(0,-INT(($C176-(Paychecks!$B$8+1))/(7*($D176="Weekly")+14*($D176="Every 2 weeks")))-MAX(0,-INT(($C176-Paychecks!$A$8)/(7*($D176="Weekly")+14*($D176="Every 2 weeks"))))),IF((($D176="Monthly")+3*($D176="Quarterly")+12*($D176="Yearly"))&gt;0,IF(((YEAR((Paychecks!$B$8+1))-YEAR($C176))*12+MONTH((Paychecks!$B$8+1))-MONTH($C176))&lt;0,0,INT((((YEAR((Paychecks!$B$8+1))-YEAR($C176))*12+MONTH((Paychecks!$B$8+1))-MONTH($C176))-1)/(($D176="Monthly")+3*($D176="Quarterly")+12*($D176="Yearly")))+1+(MOD(((YEAR((Paychecks!$B$8+1))-YEAR($C176))*12+MONTH((Paychecks!$B$8+1))-MONTH($C176)),(($D176="Monthly")+3*($D176="Quarterly")+12*($D176="Yearly")))=0)*(EDATE($C176,((YEAR((Paychecks!$B$8+1))-YEAR($C176))*12+MONTH((Paychecks!$B$8+1))-MONTH($C176)))&lt;(Paychecks!$B$8+1)))-IF(((YEAR(Paychecks!$A$8)-YEAR($C176))*12+MONTH(Paychecks!$A$8)-MONTH($C176))&lt;0,0,INT((((YEAR(Paychecks!$A$8)-YEAR($C176))*12+MONTH(Paychecks!$A$8)-MONTH($C176))-1)/(($D176="Monthly")+3*($D176="Quarterly")+12*($D176="Yearly")))+1+(MOD(((YEAR(Paychecks!$A$8)-YEAR($C176))*12+MONTH(Paychecks!$A$8)-MONTH($C176)),(($D176="Monthly")+3*($D176="Quarterly")+12*($D176="Yearly")))=0)*(EDATE($C176,((YEAR(Paychecks!$A$8)-YEAR($C176))*12+MONTH(Paychecks!$A$8)-MONTH($C176)))&lt;Paychecks!$A$8)),($C176&gt;=Paychecks!$A$8)*($C176&lt;=Paychecks!$B$8))))</f>
      </c>
      <c r="R176" s="14">
        <f>IF(OR($A176="",$C176=""),0,IF((7*($D176="Weekly")+14*($D176="Every 2 weeks"))&gt;0,MAX(0,-INT(($C176-(Paychecks!$B$9+1))/(7*($D176="Weekly")+14*($D176="Every 2 weeks")))-MAX(0,-INT(($C176-Paychecks!$A$9)/(7*($D176="Weekly")+14*($D176="Every 2 weeks"))))),IF((($D176="Monthly")+3*($D176="Quarterly")+12*($D176="Yearly"))&gt;0,IF(((YEAR((Paychecks!$B$9+1))-YEAR($C176))*12+MONTH((Paychecks!$B$9+1))-MONTH($C176))&lt;0,0,INT((((YEAR((Paychecks!$B$9+1))-YEAR($C176))*12+MONTH((Paychecks!$B$9+1))-MONTH($C176))-1)/(($D176="Monthly")+3*($D176="Quarterly")+12*($D176="Yearly")))+1+(MOD(((YEAR((Paychecks!$B$9+1))-YEAR($C176))*12+MONTH((Paychecks!$B$9+1))-MONTH($C176)),(($D176="Monthly")+3*($D176="Quarterly")+12*($D176="Yearly")))=0)*(EDATE($C176,((YEAR((Paychecks!$B$9+1))-YEAR($C176))*12+MONTH((Paychecks!$B$9+1))-MONTH($C176)))&lt;(Paychecks!$B$9+1)))-IF(((YEAR(Paychecks!$A$9)-YEAR($C176))*12+MONTH(Paychecks!$A$9)-MONTH($C176))&lt;0,0,INT((((YEAR(Paychecks!$A$9)-YEAR($C176))*12+MONTH(Paychecks!$A$9)-MONTH($C176))-1)/(($D176="Monthly")+3*($D176="Quarterly")+12*($D176="Yearly")))+1+(MOD(((YEAR(Paychecks!$A$9)-YEAR($C176))*12+MONTH(Paychecks!$A$9)-MONTH($C176)),(($D176="Monthly")+3*($D176="Quarterly")+12*($D176="Yearly")))=0)*(EDATE($C176,((YEAR(Paychecks!$A$9)-YEAR($C176))*12+MONTH(Paychecks!$A$9)-MONTH($C176)))&lt;Paychecks!$A$9)),($C176&gt;=Paychecks!$A$9)*($C176&lt;=Paychecks!$B$9))))</f>
      </c>
    </row>
    <row r="177" spans="1:18" x14ac:dyDescent="0.25">
      <c r="A177" s="2"/>
      <c r="B177" s="11"/>
      <c r="C177" s="9"/>
      <c r="D177" s="2"/>
      <c r="E177" s="2"/>
      <c r="F177" s="2"/>
      <c r="G177" s="2">
        <f>IF(A177="","",IF(F177="Yes","Paid",IF(C177&lt;TODAY(),"Overdue",IF(C177-TODAY()&lt;=HeadsUp,"Due soon",IF(E177="Yes","Autopay","Upcoming")))))</f>
      </c>
      <c r="H177" s="2">
        <f>IF(OR(A177="",F177="Yes"),"",C177-TODAY())</f>
      </c>
      <c r="I177" s="9">
        <f>IF(OR(A177="",C177=""),"",IF(OR(C177&lt;Paychecks!$A$2,C177&gt;Paychecks!$B$9),"",INDEX(Paychecks!$A$2:$A$9,MATCH(C177,Paychecks!$A$2:$A$9,1))))</f>
      </c>
      <c r="J177" s="2"/>
      <c r="K177" s="14">
        <f>IF(OR($A177="",$C177=""),0,IF((7*($D177="Weekly")+14*($D177="Every 2 weeks"))&gt;0,MAX(0,-INT(($C177-(Paychecks!$B$2+1))/(7*($D177="Weekly")+14*($D177="Every 2 weeks")))-MAX(0,-INT(($C177-Paychecks!$A$2)/(7*($D177="Weekly")+14*($D177="Every 2 weeks"))))),IF((($D177="Monthly")+3*($D177="Quarterly")+12*($D177="Yearly"))&gt;0,IF(((YEAR((Paychecks!$B$2+1))-YEAR($C177))*12+MONTH((Paychecks!$B$2+1))-MONTH($C177))&lt;0,0,INT((((YEAR((Paychecks!$B$2+1))-YEAR($C177))*12+MONTH((Paychecks!$B$2+1))-MONTH($C177))-1)/(($D177="Monthly")+3*($D177="Quarterly")+12*($D177="Yearly")))+1+(MOD(((YEAR((Paychecks!$B$2+1))-YEAR($C177))*12+MONTH((Paychecks!$B$2+1))-MONTH($C177)),(($D177="Monthly")+3*($D177="Quarterly")+12*($D177="Yearly")))=0)*(EDATE($C177,((YEAR((Paychecks!$B$2+1))-YEAR($C177))*12+MONTH((Paychecks!$B$2+1))-MONTH($C177)))&lt;(Paychecks!$B$2+1)))-IF(((YEAR(Paychecks!$A$2)-YEAR($C177))*12+MONTH(Paychecks!$A$2)-MONTH($C177))&lt;0,0,INT((((YEAR(Paychecks!$A$2)-YEAR($C177))*12+MONTH(Paychecks!$A$2)-MONTH($C177))-1)/(($D177="Monthly")+3*($D177="Quarterly")+12*($D177="Yearly")))+1+(MOD(((YEAR(Paychecks!$A$2)-YEAR($C177))*12+MONTH(Paychecks!$A$2)-MONTH($C177)),(($D177="Monthly")+3*($D177="Quarterly")+12*($D177="Yearly")))=0)*(EDATE($C177,((YEAR(Paychecks!$A$2)-YEAR($C177))*12+MONTH(Paychecks!$A$2)-MONTH($C177)))&lt;Paychecks!$A$2)),($C177&gt;=Paychecks!$A$2)*($C177&lt;=Paychecks!$B$2))))</f>
      </c>
      <c r="L177" s="14">
        <f>IF(OR($A177="",$C177=""),0,IF((7*($D177="Weekly")+14*($D177="Every 2 weeks"))&gt;0,MAX(0,-INT(($C177-(Paychecks!$B$3+1))/(7*($D177="Weekly")+14*($D177="Every 2 weeks")))-MAX(0,-INT(($C177-Paychecks!$A$3)/(7*($D177="Weekly")+14*($D177="Every 2 weeks"))))),IF((($D177="Monthly")+3*($D177="Quarterly")+12*($D177="Yearly"))&gt;0,IF(((YEAR((Paychecks!$B$3+1))-YEAR($C177))*12+MONTH((Paychecks!$B$3+1))-MONTH($C177))&lt;0,0,INT((((YEAR((Paychecks!$B$3+1))-YEAR($C177))*12+MONTH((Paychecks!$B$3+1))-MONTH($C177))-1)/(($D177="Monthly")+3*($D177="Quarterly")+12*($D177="Yearly")))+1+(MOD(((YEAR((Paychecks!$B$3+1))-YEAR($C177))*12+MONTH((Paychecks!$B$3+1))-MONTH($C177)),(($D177="Monthly")+3*($D177="Quarterly")+12*($D177="Yearly")))=0)*(EDATE($C177,((YEAR((Paychecks!$B$3+1))-YEAR($C177))*12+MONTH((Paychecks!$B$3+1))-MONTH($C177)))&lt;(Paychecks!$B$3+1)))-IF(((YEAR(Paychecks!$A$3)-YEAR($C177))*12+MONTH(Paychecks!$A$3)-MONTH($C177))&lt;0,0,INT((((YEAR(Paychecks!$A$3)-YEAR($C177))*12+MONTH(Paychecks!$A$3)-MONTH($C177))-1)/(($D177="Monthly")+3*($D177="Quarterly")+12*($D177="Yearly")))+1+(MOD(((YEAR(Paychecks!$A$3)-YEAR($C177))*12+MONTH(Paychecks!$A$3)-MONTH($C177)),(($D177="Monthly")+3*($D177="Quarterly")+12*($D177="Yearly")))=0)*(EDATE($C177,((YEAR(Paychecks!$A$3)-YEAR($C177))*12+MONTH(Paychecks!$A$3)-MONTH($C177)))&lt;Paychecks!$A$3)),($C177&gt;=Paychecks!$A$3)*($C177&lt;=Paychecks!$B$3))))</f>
      </c>
      <c r="M177" s="14">
        <f>IF(OR($A177="",$C177=""),0,IF((7*($D177="Weekly")+14*($D177="Every 2 weeks"))&gt;0,MAX(0,-INT(($C177-(Paychecks!$B$4+1))/(7*($D177="Weekly")+14*($D177="Every 2 weeks")))-MAX(0,-INT(($C177-Paychecks!$A$4)/(7*($D177="Weekly")+14*($D177="Every 2 weeks"))))),IF((($D177="Monthly")+3*($D177="Quarterly")+12*($D177="Yearly"))&gt;0,IF(((YEAR((Paychecks!$B$4+1))-YEAR($C177))*12+MONTH((Paychecks!$B$4+1))-MONTH($C177))&lt;0,0,INT((((YEAR((Paychecks!$B$4+1))-YEAR($C177))*12+MONTH((Paychecks!$B$4+1))-MONTH($C177))-1)/(($D177="Monthly")+3*($D177="Quarterly")+12*($D177="Yearly")))+1+(MOD(((YEAR((Paychecks!$B$4+1))-YEAR($C177))*12+MONTH((Paychecks!$B$4+1))-MONTH($C177)),(($D177="Monthly")+3*($D177="Quarterly")+12*($D177="Yearly")))=0)*(EDATE($C177,((YEAR((Paychecks!$B$4+1))-YEAR($C177))*12+MONTH((Paychecks!$B$4+1))-MONTH($C177)))&lt;(Paychecks!$B$4+1)))-IF(((YEAR(Paychecks!$A$4)-YEAR($C177))*12+MONTH(Paychecks!$A$4)-MONTH($C177))&lt;0,0,INT((((YEAR(Paychecks!$A$4)-YEAR($C177))*12+MONTH(Paychecks!$A$4)-MONTH($C177))-1)/(($D177="Monthly")+3*($D177="Quarterly")+12*($D177="Yearly")))+1+(MOD(((YEAR(Paychecks!$A$4)-YEAR($C177))*12+MONTH(Paychecks!$A$4)-MONTH($C177)),(($D177="Monthly")+3*($D177="Quarterly")+12*($D177="Yearly")))=0)*(EDATE($C177,((YEAR(Paychecks!$A$4)-YEAR($C177))*12+MONTH(Paychecks!$A$4)-MONTH($C177)))&lt;Paychecks!$A$4)),($C177&gt;=Paychecks!$A$4)*($C177&lt;=Paychecks!$B$4))))</f>
      </c>
      <c r="N177" s="14">
        <f>IF(OR($A177="",$C177=""),0,IF((7*($D177="Weekly")+14*($D177="Every 2 weeks"))&gt;0,MAX(0,-INT(($C177-(Paychecks!$B$5+1))/(7*($D177="Weekly")+14*($D177="Every 2 weeks")))-MAX(0,-INT(($C177-Paychecks!$A$5)/(7*($D177="Weekly")+14*($D177="Every 2 weeks"))))),IF((($D177="Monthly")+3*($D177="Quarterly")+12*($D177="Yearly"))&gt;0,IF(((YEAR((Paychecks!$B$5+1))-YEAR($C177))*12+MONTH((Paychecks!$B$5+1))-MONTH($C177))&lt;0,0,INT((((YEAR((Paychecks!$B$5+1))-YEAR($C177))*12+MONTH((Paychecks!$B$5+1))-MONTH($C177))-1)/(($D177="Monthly")+3*($D177="Quarterly")+12*($D177="Yearly")))+1+(MOD(((YEAR((Paychecks!$B$5+1))-YEAR($C177))*12+MONTH((Paychecks!$B$5+1))-MONTH($C177)),(($D177="Monthly")+3*($D177="Quarterly")+12*($D177="Yearly")))=0)*(EDATE($C177,((YEAR((Paychecks!$B$5+1))-YEAR($C177))*12+MONTH((Paychecks!$B$5+1))-MONTH($C177)))&lt;(Paychecks!$B$5+1)))-IF(((YEAR(Paychecks!$A$5)-YEAR($C177))*12+MONTH(Paychecks!$A$5)-MONTH($C177))&lt;0,0,INT((((YEAR(Paychecks!$A$5)-YEAR($C177))*12+MONTH(Paychecks!$A$5)-MONTH($C177))-1)/(($D177="Monthly")+3*($D177="Quarterly")+12*($D177="Yearly")))+1+(MOD(((YEAR(Paychecks!$A$5)-YEAR($C177))*12+MONTH(Paychecks!$A$5)-MONTH($C177)),(($D177="Monthly")+3*($D177="Quarterly")+12*($D177="Yearly")))=0)*(EDATE($C177,((YEAR(Paychecks!$A$5)-YEAR($C177))*12+MONTH(Paychecks!$A$5)-MONTH($C177)))&lt;Paychecks!$A$5)),($C177&gt;=Paychecks!$A$5)*($C177&lt;=Paychecks!$B$5))))</f>
      </c>
      <c r="O177" s="14">
        <f>IF(OR($A177="",$C177=""),0,IF((7*($D177="Weekly")+14*($D177="Every 2 weeks"))&gt;0,MAX(0,-INT(($C177-(Paychecks!$B$6+1))/(7*($D177="Weekly")+14*($D177="Every 2 weeks")))-MAX(0,-INT(($C177-Paychecks!$A$6)/(7*($D177="Weekly")+14*($D177="Every 2 weeks"))))),IF((($D177="Monthly")+3*($D177="Quarterly")+12*($D177="Yearly"))&gt;0,IF(((YEAR((Paychecks!$B$6+1))-YEAR($C177))*12+MONTH((Paychecks!$B$6+1))-MONTH($C177))&lt;0,0,INT((((YEAR((Paychecks!$B$6+1))-YEAR($C177))*12+MONTH((Paychecks!$B$6+1))-MONTH($C177))-1)/(($D177="Monthly")+3*($D177="Quarterly")+12*($D177="Yearly")))+1+(MOD(((YEAR((Paychecks!$B$6+1))-YEAR($C177))*12+MONTH((Paychecks!$B$6+1))-MONTH($C177)),(($D177="Monthly")+3*($D177="Quarterly")+12*($D177="Yearly")))=0)*(EDATE($C177,((YEAR((Paychecks!$B$6+1))-YEAR($C177))*12+MONTH((Paychecks!$B$6+1))-MONTH($C177)))&lt;(Paychecks!$B$6+1)))-IF(((YEAR(Paychecks!$A$6)-YEAR($C177))*12+MONTH(Paychecks!$A$6)-MONTH($C177))&lt;0,0,INT((((YEAR(Paychecks!$A$6)-YEAR($C177))*12+MONTH(Paychecks!$A$6)-MONTH($C177))-1)/(($D177="Monthly")+3*($D177="Quarterly")+12*($D177="Yearly")))+1+(MOD(((YEAR(Paychecks!$A$6)-YEAR($C177))*12+MONTH(Paychecks!$A$6)-MONTH($C177)),(($D177="Monthly")+3*($D177="Quarterly")+12*($D177="Yearly")))=0)*(EDATE($C177,((YEAR(Paychecks!$A$6)-YEAR($C177))*12+MONTH(Paychecks!$A$6)-MONTH($C177)))&lt;Paychecks!$A$6)),($C177&gt;=Paychecks!$A$6)*($C177&lt;=Paychecks!$B$6))))</f>
      </c>
      <c r="P177" s="14">
        <f>IF(OR($A177="",$C177=""),0,IF((7*($D177="Weekly")+14*($D177="Every 2 weeks"))&gt;0,MAX(0,-INT(($C177-(Paychecks!$B$7+1))/(7*($D177="Weekly")+14*($D177="Every 2 weeks")))-MAX(0,-INT(($C177-Paychecks!$A$7)/(7*($D177="Weekly")+14*($D177="Every 2 weeks"))))),IF((($D177="Monthly")+3*($D177="Quarterly")+12*($D177="Yearly"))&gt;0,IF(((YEAR((Paychecks!$B$7+1))-YEAR($C177))*12+MONTH((Paychecks!$B$7+1))-MONTH($C177))&lt;0,0,INT((((YEAR((Paychecks!$B$7+1))-YEAR($C177))*12+MONTH((Paychecks!$B$7+1))-MONTH($C177))-1)/(($D177="Monthly")+3*($D177="Quarterly")+12*($D177="Yearly")))+1+(MOD(((YEAR((Paychecks!$B$7+1))-YEAR($C177))*12+MONTH((Paychecks!$B$7+1))-MONTH($C177)),(($D177="Monthly")+3*($D177="Quarterly")+12*($D177="Yearly")))=0)*(EDATE($C177,((YEAR((Paychecks!$B$7+1))-YEAR($C177))*12+MONTH((Paychecks!$B$7+1))-MONTH($C177)))&lt;(Paychecks!$B$7+1)))-IF(((YEAR(Paychecks!$A$7)-YEAR($C177))*12+MONTH(Paychecks!$A$7)-MONTH($C177))&lt;0,0,INT((((YEAR(Paychecks!$A$7)-YEAR($C177))*12+MONTH(Paychecks!$A$7)-MONTH($C177))-1)/(($D177="Monthly")+3*($D177="Quarterly")+12*($D177="Yearly")))+1+(MOD(((YEAR(Paychecks!$A$7)-YEAR($C177))*12+MONTH(Paychecks!$A$7)-MONTH($C177)),(($D177="Monthly")+3*($D177="Quarterly")+12*($D177="Yearly")))=0)*(EDATE($C177,((YEAR(Paychecks!$A$7)-YEAR($C177))*12+MONTH(Paychecks!$A$7)-MONTH($C177)))&lt;Paychecks!$A$7)),($C177&gt;=Paychecks!$A$7)*($C177&lt;=Paychecks!$B$7))))</f>
      </c>
      <c r="Q177" s="14">
        <f>IF(OR($A177="",$C177=""),0,IF((7*($D177="Weekly")+14*($D177="Every 2 weeks"))&gt;0,MAX(0,-INT(($C177-(Paychecks!$B$8+1))/(7*($D177="Weekly")+14*($D177="Every 2 weeks")))-MAX(0,-INT(($C177-Paychecks!$A$8)/(7*($D177="Weekly")+14*($D177="Every 2 weeks"))))),IF((($D177="Monthly")+3*($D177="Quarterly")+12*($D177="Yearly"))&gt;0,IF(((YEAR((Paychecks!$B$8+1))-YEAR($C177))*12+MONTH((Paychecks!$B$8+1))-MONTH($C177))&lt;0,0,INT((((YEAR((Paychecks!$B$8+1))-YEAR($C177))*12+MONTH((Paychecks!$B$8+1))-MONTH($C177))-1)/(($D177="Monthly")+3*($D177="Quarterly")+12*($D177="Yearly")))+1+(MOD(((YEAR((Paychecks!$B$8+1))-YEAR($C177))*12+MONTH((Paychecks!$B$8+1))-MONTH($C177)),(($D177="Monthly")+3*($D177="Quarterly")+12*($D177="Yearly")))=0)*(EDATE($C177,((YEAR((Paychecks!$B$8+1))-YEAR($C177))*12+MONTH((Paychecks!$B$8+1))-MONTH($C177)))&lt;(Paychecks!$B$8+1)))-IF(((YEAR(Paychecks!$A$8)-YEAR($C177))*12+MONTH(Paychecks!$A$8)-MONTH($C177))&lt;0,0,INT((((YEAR(Paychecks!$A$8)-YEAR($C177))*12+MONTH(Paychecks!$A$8)-MONTH($C177))-1)/(($D177="Monthly")+3*($D177="Quarterly")+12*($D177="Yearly")))+1+(MOD(((YEAR(Paychecks!$A$8)-YEAR($C177))*12+MONTH(Paychecks!$A$8)-MONTH($C177)),(($D177="Monthly")+3*($D177="Quarterly")+12*($D177="Yearly")))=0)*(EDATE($C177,((YEAR(Paychecks!$A$8)-YEAR($C177))*12+MONTH(Paychecks!$A$8)-MONTH($C177)))&lt;Paychecks!$A$8)),($C177&gt;=Paychecks!$A$8)*($C177&lt;=Paychecks!$B$8))))</f>
      </c>
      <c r="R177" s="14">
        <f>IF(OR($A177="",$C177=""),0,IF((7*($D177="Weekly")+14*($D177="Every 2 weeks"))&gt;0,MAX(0,-INT(($C177-(Paychecks!$B$9+1))/(7*($D177="Weekly")+14*($D177="Every 2 weeks")))-MAX(0,-INT(($C177-Paychecks!$A$9)/(7*($D177="Weekly")+14*($D177="Every 2 weeks"))))),IF((($D177="Monthly")+3*($D177="Quarterly")+12*($D177="Yearly"))&gt;0,IF(((YEAR((Paychecks!$B$9+1))-YEAR($C177))*12+MONTH((Paychecks!$B$9+1))-MONTH($C177))&lt;0,0,INT((((YEAR((Paychecks!$B$9+1))-YEAR($C177))*12+MONTH((Paychecks!$B$9+1))-MONTH($C177))-1)/(($D177="Monthly")+3*($D177="Quarterly")+12*($D177="Yearly")))+1+(MOD(((YEAR((Paychecks!$B$9+1))-YEAR($C177))*12+MONTH((Paychecks!$B$9+1))-MONTH($C177)),(($D177="Monthly")+3*($D177="Quarterly")+12*($D177="Yearly")))=0)*(EDATE($C177,((YEAR((Paychecks!$B$9+1))-YEAR($C177))*12+MONTH((Paychecks!$B$9+1))-MONTH($C177)))&lt;(Paychecks!$B$9+1)))-IF(((YEAR(Paychecks!$A$9)-YEAR($C177))*12+MONTH(Paychecks!$A$9)-MONTH($C177))&lt;0,0,INT((((YEAR(Paychecks!$A$9)-YEAR($C177))*12+MONTH(Paychecks!$A$9)-MONTH($C177))-1)/(($D177="Monthly")+3*($D177="Quarterly")+12*($D177="Yearly")))+1+(MOD(((YEAR(Paychecks!$A$9)-YEAR($C177))*12+MONTH(Paychecks!$A$9)-MONTH($C177)),(($D177="Monthly")+3*($D177="Quarterly")+12*($D177="Yearly")))=0)*(EDATE($C177,((YEAR(Paychecks!$A$9)-YEAR($C177))*12+MONTH(Paychecks!$A$9)-MONTH($C177)))&lt;Paychecks!$A$9)),($C177&gt;=Paychecks!$A$9)*($C177&lt;=Paychecks!$B$9))))</f>
      </c>
    </row>
    <row r="178" spans="1:18" x14ac:dyDescent="0.25">
      <c r="A178" s="2"/>
      <c r="B178" s="11"/>
      <c r="C178" s="9"/>
      <c r="D178" s="2"/>
      <c r="E178" s="2"/>
      <c r="F178" s="2"/>
      <c r="G178" s="2">
        <f>IF(A178="","",IF(F178="Yes","Paid",IF(C178&lt;TODAY(),"Overdue",IF(C178-TODAY()&lt;=HeadsUp,"Due soon",IF(E178="Yes","Autopay","Upcoming")))))</f>
      </c>
      <c r="H178" s="2">
        <f>IF(OR(A178="",F178="Yes"),"",C178-TODAY())</f>
      </c>
      <c r="I178" s="9">
        <f>IF(OR(A178="",C178=""),"",IF(OR(C178&lt;Paychecks!$A$2,C178&gt;Paychecks!$B$9),"",INDEX(Paychecks!$A$2:$A$9,MATCH(C178,Paychecks!$A$2:$A$9,1))))</f>
      </c>
      <c r="J178" s="2"/>
      <c r="K178" s="14">
        <f>IF(OR($A178="",$C178=""),0,IF((7*($D178="Weekly")+14*($D178="Every 2 weeks"))&gt;0,MAX(0,-INT(($C178-(Paychecks!$B$2+1))/(7*($D178="Weekly")+14*($D178="Every 2 weeks")))-MAX(0,-INT(($C178-Paychecks!$A$2)/(7*($D178="Weekly")+14*($D178="Every 2 weeks"))))),IF((($D178="Monthly")+3*($D178="Quarterly")+12*($D178="Yearly"))&gt;0,IF(((YEAR((Paychecks!$B$2+1))-YEAR($C178))*12+MONTH((Paychecks!$B$2+1))-MONTH($C178))&lt;0,0,INT((((YEAR((Paychecks!$B$2+1))-YEAR($C178))*12+MONTH((Paychecks!$B$2+1))-MONTH($C178))-1)/(($D178="Monthly")+3*($D178="Quarterly")+12*($D178="Yearly")))+1+(MOD(((YEAR((Paychecks!$B$2+1))-YEAR($C178))*12+MONTH((Paychecks!$B$2+1))-MONTH($C178)),(($D178="Monthly")+3*($D178="Quarterly")+12*($D178="Yearly")))=0)*(EDATE($C178,((YEAR((Paychecks!$B$2+1))-YEAR($C178))*12+MONTH((Paychecks!$B$2+1))-MONTH($C178)))&lt;(Paychecks!$B$2+1)))-IF(((YEAR(Paychecks!$A$2)-YEAR($C178))*12+MONTH(Paychecks!$A$2)-MONTH($C178))&lt;0,0,INT((((YEAR(Paychecks!$A$2)-YEAR($C178))*12+MONTH(Paychecks!$A$2)-MONTH($C178))-1)/(($D178="Monthly")+3*($D178="Quarterly")+12*($D178="Yearly")))+1+(MOD(((YEAR(Paychecks!$A$2)-YEAR($C178))*12+MONTH(Paychecks!$A$2)-MONTH($C178)),(($D178="Monthly")+3*($D178="Quarterly")+12*($D178="Yearly")))=0)*(EDATE($C178,((YEAR(Paychecks!$A$2)-YEAR($C178))*12+MONTH(Paychecks!$A$2)-MONTH($C178)))&lt;Paychecks!$A$2)),($C178&gt;=Paychecks!$A$2)*($C178&lt;=Paychecks!$B$2))))</f>
      </c>
      <c r="L178" s="14">
        <f>IF(OR($A178="",$C178=""),0,IF((7*($D178="Weekly")+14*($D178="Every 2 weeks"))&gt;0,MAX(0,-INT(($C178-(Paychecks!$B$3+1))/(7*($D178="Weekly")+14*($D178="Every 2 weeks")))-MAX(0,-INT(($C178-Paychecks!$A$3)/(7*($D178="Weekly")+14*($D178="Every 2 weeks"))))),IF((($D178="Monthly")+3*($D178="Quarterly")+12*($D178="Yearly"))&gt;0,IF(((YEAR((Paychecks!$B$3+1))-YEAR($C178))*12+MONTH((Paychecks!$B$3+1))-MONTH($C178))&lt;0,0,INT((((YEAR((Paychecks!$B$3+1))-YEAR($C178))*12+MONTH((Paychecks!$B$3+1))-MONTH($C178))-1)/(($D178="Monthly")+3*($D178="Quarterly")+12*($D178="Yearly")))+1+(MOD(((YEAR((Paychecks!$B$3+1))-YEAR($C178))*12+MONTH((Paychecks!$B$3+1))-MONTH($C178)),(($D178="Monthly")+3*($D178="Quarterly")+12*($D178="Yearly")))=0)*(EDATE($C178,((YEAR((Paychecks!$B$3+1))-YEAR($C178))*12+MONTH((Paychecks!$B$3+1))-MONTH($C178)))&lt;(Paychecks!$B$3+1)))-IF(((YEAR(Paychecks!$A$3)-YEAR($C178))*12+MONTH(Paychecks!$A$3)-MONTH($C178))&lt;0,0,INT((((YEAR(Paychecks!$A$3)-YEAR($C178))*12+MONTH(Paychecks!$A$3)-MONTH($C178))-1)/(($D178="Monthly")+3*($D178="Quarterly")+12*($D178="Yearly")))+1+(MOD(((YEAR(Paychecks!$A$3)-YEAR($C178))*12+MONTH(Paychecks!$A$3)-MONTH($C178)),(($D178="Monthly")+3*($D178="Quarterly")+12*($D178="Yearly")))=0)*(EDATE($C178,((YEAR(Paychecks!$A$3)-YEAR($C178))*12+MONTH(Paychecks!$A$3)-MONTH($C178)))&lt;Paychecks!$A$3)),($C178&gt;=Paychecks!$A$3)*($C178&lt;=Paychecks!$B$3))))</f>
      </c>
      <c r="M178" s="14">
        <f>IF(OR($A178="",$C178=""),0,IF((7*($D178="Weekly")+14*($D178="Every 2 weeks"))&gt;0,MAX(0,-INT(($C178-(Paychecks!$B$4+1))/(7*($D178="Weekly")+14*($D178="Every 2 weeks")))-MAX(0,-INT(($C178-Paychecks!$A$4)/(7*($D178="Weekly")+14*($D178="Every 2 weeks"))))),IF((($D178="Monthly")+3*($D178="Quarterly")+12*($D178="Yearly"))&gt;0,IF(((YEAR((Paychecks!$B$4+1))-YEAR($C178))*12+MONTH((Paychecks!$B$4+1))-MONTH($C178))&lt;0,0,INT((((YEAR((Paychecks!$B$4+1))-YEAR($C178))*12+MONTH((Paychecks!$B$4+1))-MONTH($C178))-1)/(($D178="Monthly")+3*($D178="Quarterly")+12*($D178="Yearly")))+1+(MOD(((YEAR((Paychecks!$B$4+1))-YEAR($C178))*12+MONTH((Paychecks!$B$4+1))-MONTH($C178)),(($D178="Monthly")+3*($D178="Quarterly")+12*($D178="Yearly")))=0)*(EDATE($C178,((YEAR((Paychecks!$B$4+1))-YEAR($C178))*12+MONTH((Paychecks!$B$4+1))-MONTH($C178)))&lt;(Paychecks!$B$4+1)))-IF(((YEAR(Paychecks!$A$4)-YEAR($C178))*12+MONTH(Paychecks!$A$4)-MONTH($C178))&lt;0,0,INT((((YEAR(Paychecks!$A$4)-YEAR($C178))*12+MONTH(Paychecks!$A$4)-MONTH($C178))-1)/(($D178="Monthly")+3*($D178="Quarterly")+12*($D178="Yearly")))+1+(MOD(((YEAR(Paychecks!$A$4)-YEAR($C178))*12+MONTH(Paychecks!$A$4)-MONTH($C178)),(($D178="Monthly")+3*($D178="Quarterly")+12*($D178="Yearly")))=0)*(EDATE($C178,((YEAR(Paychecks!$A$4)-YEAR($C178))*12+MONTH(Paychecks!$A$4)-MONTH($C178)))&lt;Paychecks!$A$4)),($C178&gt;=Paychecks!$A$4)*($C178&lt;=Paychecks!$B$4))))</f>
      </c>
      <c r="N178" s="14">
        <f>IF(OR($A178="",$C178=""),0,IF((7*($D178="Weekly")+14*($D178="Every 2 weeks"))&gt;0,MAX(0,-INT(($C178-(Paychecks!$B$5+1))/(7*($D178="Weekly")+14*($D178="Every 2 weeks")))-MAX(0,-INT(($C178-Paychecks!$A$5)/(7*($D178="Weekly")+14*($D178="Every 2 weeks"))))),IF((($D178="Monthly")+3*($D178="Quarterly")+12*($D178="Yearly"))&gt;0,IF(((YEAR((Paychecks!$B$5+1))-YEAR($C178))*12+MONTH((Paychecks!$B$5+1))-MONTH($C178))&lt;0,0,INT((((YEAR((Paychecks!$B$5+1))-YEAR($C178))*12+MONTH((Paychecks!$B$5+1))-MONTH($C178))-1)/(($D178="Monthly")+3*($D178="Quarterly")+12*($D178="Yearly")))+1+(MOD(((YEAR((Paychecks!$B$5+1))-YEAR($C178))*12+MONTH((Paychecks!$B$5+1))-MONTH($C178)),(($D178="Monthly")+3*($D178="Quarterly")+12*($D178="Yearly")))=0)*(EDATE($C178,((YEAR((Paychecks!$B$5+1))-YEAR($C178))*12+MONTH((Paychecks!$B$5+1))-MONTH($C178)))&lt;(Paychecks!$B$5+1)))-IF(((YEAR(Paychecks!$A$5)-YEAR($C178))*12+MONTH(Paychecks!$A$5)-MONTH($C178))&lt;0,0,INT((((YEAR(Paychecks!$A$5)-YEAR($C178))*12+MONTH(Paychecks!$A$5)-MONTH($C178))-1)/(($D178="Monthly")+3*($D178="Quarterly")+12*($D178="Yearly")))+1+(MOD(((YEAR(Paychecks!$A$5)-YEAR($C178))*12+MONTH(Paychecks!$A$5)-MONTH($C178)),(($D178="Monthly")+3*($D178="Quarterly")+12*($D178="Yearly")))=0)*(EDATE($C178,((YEAR(Paychecks!$A$5)-YEAR($C178))*12+MONTH(Paychecks!$A$5)-MONTH($C178)))&lt;Paychecks!$A$5)),($C178&gt;=Paychecks!$A$5)*($C178&lt;=Paychecks!$B$5))))</f>
      </c>
      <c r="O178" s="14">
        <f>IF(OR($A178="",$C178=""),0,IF((7*($D178="Weekly")+14*($D178="Every 2 weeks"))&gt;0,MAX(0,-INT(($C178-(Paychecks!$B$6+1))/(7*($D178="Weekly")+14*($D178="Every 2 weeks")))-MAX(0,-INT(($C178-Paychecks!$A$6)/(7*($D178="Weekly")+14*($D178="Every 2 weeks"))))),IF((($D178="Monthly")+3*($D178="Quarterly")+12*($D178="Yearly"))&gt;0,IF(((YEAR((Paychecks!$B$6+1))-YEAR($C178))*12+MONTH((Paychecks!$B$6+1))-MONTH($C178))&lt;0,0,INT((((YEAR((Paychecks!$B$6+1))-YEAR($C178))*12+MONTH((Paychecks!$B$6+1))-MONTH($C178))-1)/(($D178="Monthly")+3*($D178="Quarterly")+12*($D178="Yearly")))+1+(MOD(((YEAR((Paychecks!$B$6+1))-YEAR($C178))*12+MONTH((Paychecks!$B$6+1))-MONTH($C178)),(($D178="Monthly")+3*($D178="Quarterly")+12*($D178="Yearly")))=0)*(EDATE($C178,((YEAR((Paychecks!$B$6+1))-YEAR($C178))*12+MONTH((Paychecks!$B$6+1))-MONTH($C178)))&lt;(Paychecks!$B$6+1)))-IF(((YEAR(Paychecks!$A$6)-YEAR($C178))*12+MONTH(Paychecks!$A$6)-MONTH($C178))&lt;0,0,INT((((YEAR(Paychecks!$A$6)-YEAR($C178))*12+MONTH(Paychecks!$A$6)-MONTH($C178))-1)/(($D178="Monthly")+3*($D178="Quarterly")+12*($D178="Yearly")))+1+(MOD(((YEAR(Paychecks!$A$6)-YEAR($C178))*12+MONTH(Paychecks!$A$6)-MONTH($C178)),(($D178="Monthly")+3*($D178="Quarterly")+12*($D178="Yearly")))=0)*(EDATE($C178,((YEAR(Paychecks!$A$6)-YEAR($C178))*12+MONTH(Paychecks!$A$6)-MONTH($C178)))&lt;Paychecks!$A$6)),($C178&gt;=Paychecks!$A$6)*($C178&lt;=Paychecks!$B$6))))</f>
      </c>
      <c r="P178" s="14">
        <f>IF(OR($A178="",$C178=""),0,IF((7*($D178="Weekly")+14*($D178="Every 2 weeks"))&gt;0,MAX(0,-INT(($C178-(Paychecks!$B$7+1))/(7*($D178="Weekly")+14*($D178="Every 2 weeks")))-MAX(0,-INT(($C178-Paychecks!$A$7)/(7*($D178="Weekly")+14*($D178="Every 2 weeks"))))),IF((($D178="Monthly")+3*($D178="Quarterly")+12*($D178="Yearly"))&gt;0,IF(((YEAR((Paychecks!$B$7+1))-YEAR($C178))*12+MONTH((Paychecks!$B$7+1))-MONTH($C178))&lt;0,0,INT((((YEAR((Paychecks!$B$7+1))-YEAR($C178))*12+MONTH((Paychecks!$B$7+1))-MONTH($C178))-1)/(($D178="Monthly")+3*($D178="Quarterly")+12*($D178="Yearly")))+1+(MOD(((YEAR((Paychecks!$B$7+1))-YEAR($C178))*12+MONTH((Paychecks!$B$7+1))-MONTH($C178)),(($D178="Monthly")+3*($D178="Quarterly")+12*($D178="Yearly")))=0)*(EDATE($C178,((YEAR((Paychecks!$B$7+1))-YEAR($C178))*12+MONTH((Paychecks!$B$7+1))-MONTH($C178)))&lt;(Paychecks!$B$7+1)))-IF(((YEAR(Paychecks!$A$7)-YEAR($C178))*12+MONTH(Paychecks!$A$7)-MONTH($C178))&lt;0,0,INT((((YEAR(Paychecks!$A$7)-YEAR($C178))*12+MONTH(Paychecks!$A$7)-MONTH($C178))-1)/(($D178="Monthly")+3*($D178="Quarterly")+12*($D178="Yearly")))+1+(MOD(((YEAR(Paychecks!$A$7)-YEAR($C178))*12+MONTH(Paychecks!$A$7)-MONTH($C178)),(($D178="Monthly")+3*($D178="Quarterly")+12*($D178="Yearly")))=0)*(EDATE($C178,((YEAR(Paychecks!$A$7)-YEAR($C178))*12+MONTH(Paychecks!$A$7)-MONTH($C178)))&lt;Paychecks!$A$7)),($C178&gt;=Paychecks!$A$7)*($C178&lt;=Paychecks!$B$7))))</f>
      </c>
      <c r="Q178" s="14">
        <f>IF(OR($A178="",$C178=""),0,IF((7*($D178="Weekly")+14*($D178="Every 2 weeks"))&gt;0,MAX(0,-INT(($C178-(Paychecks!$B$8+1))/(7*($D178="Weekly")+14*($D178="Every 2 weeks")))-MAX(0,-INT(($C178-Paychecks!$A$8)/(7*($D178="Weekly")+14*($D178="Every 2 weeks"))))),IF((($D178="Monthly")+3*($D178="Quarterly")+12*($D178="Yearly"))&gt;0,IF(((YEAR((Paychecks!$B$8+1))-YEAR($C178))*12+MONTH((Paychecks!$B$8+1))-MONTH($C178))&lt;0,0,INT((((YEAR((Paychecks!$B$8+1))-YEAR($C178))*12+MONTH((Paychecks!$B$8+1))-MONTH($C178))-1)/(($D178="Monthly")+3*($D178="Quarterly")+12*($D178="Yearly")))+1+(MOD(((YEAR((Paychecks!$B$8+1))-YEAR($C178))*12+MONTH((Paychecks!$B$8+1))-MONTH($C178)),(($D178="Monthly")+3*($D178="Quarterly")+12*($D178="Yearly")))=0)*(EDATE($C178,((YEAR((Paychecks!$B$8+1))-YEAR($C178))*12+MONTH((Paychecks!$B$8+1))-MONTH($C178)))&lt;(Paychecks!$B$8+1)))-IF(((YEAR(Paychecks!$A$8)-YEAR($C178))*12+MONTH(Paychecks!$A$8)-MONTH($C178))&lt;0,0,INT((((YEAR(Paychecks!$A$8)-YEAR($C178))*12+MONTH(Paychecks!$A$8)-MONTH($C178))-1)/(($D178="Monthly")+3*($D178="Quarterly")+12*($D178="Yearly")))+1+(MOD(((YEAR(Paychecks!$A$8)-YEAR($C178))*12+MONTH(Paychecks!$A$8)-MONTH($C178)),(($D178="Monthly")+3*($D178="Quarterly")+12*($D178="Yearly")))=0)*(EDATE($C178,((YEAR(Paychecks!$A$8)-YEAR($C178))*12+MONTH(Paychecks!$A$8)-MONTH($C178)))&lt;Paychecks!$A$8)),($C178&gt;=Paychecks!$A$8)*($C178&lt;=Paychecks!$B$8))))</f>
      </c>
      <c r="R178" s="14">
        <f>IF(OR($A178="",$C178=""),0,IF((7*($D178="Weekly")+14*($D178="Every 2 weeks"))&gt;0,MAX(0,-INT(($C178-(Paychecks!$B$9+1))/(7*($D178="Weekly")+14*($D178="Every 2 weeks")))-MAX(0,-INT(($C178-Paychecks!$A$9)/(7*($D178="Weekly")+14*($D178="Every 2 weeks"))))),IF((($D178="Monthly")+3*($D178="Quarterly")+12*($D178="Yearly"))&gt;0,IF(((YEAR((Paychecks!$B$9+1))-YEAR($C178))*12+MONTH((Paychecks!$B$9+1))-MONTH($C178))&lt;0,0,INT((((YEAR((Paychecks!$B$9+1))-YEAR($C178))*12+MONTH((Paychecks!$B$9+1))-MONTH($C178))-1)/(($D178="Monthly")+3*($D178="Quarterly")+12*($D178="Yearly")))+1+(MOD(((YEAR((Paychecks!$B$9+1))-YEAR($C178))*12+MONTH((Paychecks!$B$9+1))-MONTH($C178)),(($D178="Monthly")+3*($D178="Quarterly")+12*($D178="Yearly")))=0)*(EDATE($C178,((YEAR((Paychecks!$B$9+1))-YEAR($C178))*12+MONTH((Paychecks!$B$9+1))-MONTH($C178)))&lt;(Paychecks!$B$9+1)))-IF(((YEAR(Paychecks!$A$9)-YEAR($C178))*12+MONTH(Paychecks!$A$9)-MONTH($C178))&lt;0,0,INT((((YEAR(Paychecks!$A$9)-YEAR($C178))*12+MONTH(Paychecks!$A$9)-MONTH($C178))-1)/(($D178="Monthly")+3*($D178="Quarterly")+12*($D178="Yearly")))+1+(MOD(((YEAR(Paychecks!$A$9)-YEAR($C178))*12+MONTH(Paychecks!$A$9)-MONTH($C178)),(($D178="Monthly")+3*($D178="Quarterly")+12*($D178="Yearly")))=0)*(EDATE($C178,((YEAR(Paychecks!$A$9)-YEAR($C178))*12+MONTH(Paychecks!$A$9)-MONTH($C178)))&lt;Paychecks!$A$9)),($C178&gt;=Paychecks!$A$9)*($C178&lt;=Paychecks!$B$9))))</f>
      </c>
    </row>
    <row r="179" spans="1:18" x14ac:dyDescent="0.25">
      <c r="A179" s="2"/>
      <c r="B179" s="11"/>
      <c r="C179" s="9"/>
      <c r="D179" s="2"/>
      <c r="E179" s="2"/>
      <c r="F179" s="2"/>
      <c r="G179" s="2">
        <f>IF(A179="","",IF(F179="Yes","Paid",IF(C179&lt;TODAY(),"Overdue",IF(C179-TODAY()&lt;=HeadsUp,"Due soon",IF(E179="Yes","Autopay","Upcoming")))))</f>
      </c>
      <c r="H179" s="2">
        <f>IF(OR(A179="",F179="Yes"),"",C179-TODAY())</f>
      </c>
      <c r="I179" s="9">
        <f>IF(OR(A179="",C179=""),"",IF(OR(C179&lt;Paychecks!$A$2,C179&gt;Paychecks!$B$9),"",INDEX(Paychecks!$A$2:$A$9,MATCH(C179,Paychecks!$A$2:$A$9,1))))</f>
      </c>
      <c r="J179" s="2"/>
      <c r="K179" s="14">
        <f>IF(OR($A179="",$C179=""),0,IF((7*($D179="Weekly")+14*($D179="Every 2 weeks"))&gt;0,MAX(0,-INT(($C179-(Paychecks!$B$2+1))/(7*($D179="Weekly")+14*($D179="Every 2 weeks")))-MAX(0,-INT(($C179-Paychecks!$A$2)/(7*($D179="Weekly")+14*($D179="Every 2 weeks"))))),IF((($D179="Monthly")+3*($D179="Quarterly")+12*($D179="Yearly"))&gt;0,IF(((YEAR((Paychecks!$B$2+1))-YEAR($C179))*12+MONTH((Paychecks!$B$2+1))-MONTH($C179))&lt;0,0,INT((((YEAR((Paychecks!$B$2+1))-YEAR($C179))*12+MONTH((Paychecks!$B$2+1))-MONTH($C179))-1)/(($D179="Monthly")+3*($D179="Quarterly")+12*($D179="Yearly")))+1+(MOD(((YEAR((Paychecks!$B$2+1))-YEAR($C179))*12+MONTH((Paychecks!$B$2+1))-MONTH($C179)),(($D179="Monthly")+3*($D179="Quarterly")+12*($D179="Yearly")))=0)*(EDATE($C179,((YEAR((Paychecks!$B$2+1))-YEAR($C179))*12+MONTH((Paychecks!$B$2+1))-MONTH($C179)))&lt;(Paychecks!$B$2+1)))-IF(((YEAR(Paychecks!$A$2)-YEAR($C179))*12+MONTH(Paychecks!$A$2)-MONTH($C179))&lt;0,0,INT((((YEAR(Paychecks!$A$2)-YEAR($C179))*12+MONTH(Paychecks!$A$2)-MONTH($C179))-1)/(($D179="Monthly")+3*($D179="Quarterly")+12*($D179="Yearly")))+1+(MOD(((YEAR(Paychecks!$A$2)-YEAR($C179))*12+MONTH(Paychecks!$A$2)-MONTH($C179)),(($D179="Monthly")+3*($D179="Quarterly")+12*($D179="Yearly")))=0)*(EDATE($C179,((YEAR(Paychecks!$A$2)-YEAR($C179))*12+MONTH(Paychecks!$A$2)-MONTH($C179)))&lt;Paychecks!$A$2)),($C179&gt;=Paychecks!$A$2)*($C179&lt;=Paychecks!$B$2))))</f>
      </c>
      <c r="L179" s="14">
        <f>IF(OR($A179="",$C179=""),0,IF((7*($D179="Weekly")+14*($D179="Every 2 weeks"))&gt;0,MAX(0,-INT(($C179-(Paychecks!$B$3+1))/(7*($D179="Weekly")+14*($D179="Every 2 weeks")))-MAX(0,-INT(($C179-Paychecks!$A$3)/(7*($D179="Weekly")+14*($D179="Every 2 weeks"))))),IF((($D179="Monthly")+3*($D179="Quarterly")+12*($D179="Yearly"))&gt;0,IF(((YEAR((Paychecks!$B$3+1))-YEAR($C179))*12+MONTH((Paychecks!$B$3+1))-MONTH($C179))&lt;0,0,INT((((YEAR((Paychecks!$B$3+1))-YEAR($C179))*12+MONTH((Paychecks!$B$3+1))-MONTH($C179))-1)/(($D179="Monthly")+3*($D179="Quarterly")+12*($D179="Yearly")))+1+(MOD(((YEAR((Paychecks!$B$3+1))-YEAR($C179))*12+MONTH((Paychecks!$B$3+1))-MONTH($C179)),(($D179="Monthly")+3*($D179="Quarterly")+12*($D179="Yearly")))=0)*(EDATE($C179,((YEAR((Paychecks!$B$3+1))-YEAR($C179))*12+MONTH((Paychecks!$B$3+1))-MONTH($C179)))&lt;(Paychecks!$B$3+1)))-IF(((YEAR(Paychecks!$A$3)-YEAR($C179))*12+MONTH(Paychecks!$A$3)-MONTH($C179))&lt;0,0,INT((((YEAR(Paychecks!$A$3)-YEAR($C179))*12+MONTH(Paychecks!$A$3)-MONTH($C179))-1)/(($D179="Monthly")+3*($D179="Quarterly")+12*($D179="Yearly")))+1+(MOD(((YEAR(Paychecks!$A$3)-YEAR($C179))*12+MONTH(Paychecks!$A$3)-MONTH($C179)),(($D179="Monthly")+3*($D179="Quarterly")+12*($D179="Yearly")))=0)*(EDATE($C179,((YEAR(Paychecks!$A$3)-YEAR($C179))*12+MONTH(Paychecks!$A$3)-MONTH($C179)))&lt;Paychecks!$A$3)),($C179&gt;=Paychecks!$A$3)*($C179&lt;=Paychecks!$B$3))))</f>
      </c>
      <c r="M179" s="14">
        <f>IF(OR($A179="",$C179=""),0,IF((7*($D179="Weekly")+14*($D179="Every 2 weeks"))&gt;0,MAX(0,-INT(($C179-(Paychecks!$B$4+1))/(7*($D179="Weekly")+14*($D179="Every 2 weeks")))-MAX(0,-INT(($C179-Paychecks!$A$4)/(7*($D179="Weekly")+14*($D179="Every 2 weeks"))))),IF((($D179="Monthly")+3*($D179="Quarterly")+12*($D179="Yearly"))&gt;0,IF(((YEAR((Paychecks!$B$4+1))-YEAR($C179))*12+MONTH((Paychecks!$B$4+1))-MONTH($C179))&lt;0,0,INT((((YEAR((Paychecks!$B$4+1))-YEAR($C179))*12+MONTH((Paychecks!$B$4+1))-MONTH($C179))-1)/(($D179="Monthly")+3*($D179="Quarterly")+12*($D179="Yearly")))+1+(MOD(((YEAR((Paychecks!$B$4+1))-YEAR($C179))*12+MONTH((Paychecks!$B$4+1))-MONTH($C179)),(($D179="Monthly")+3*($D179="Quarterly")+12*($D179="Yearly")))=0)*(EDATE($C179,((YEAR((Paychecks!$B$4+1))-YEAR($C179))*12+MONTH((Paychecks!$B$4+1))-MONTH($C179)))&lt;(Paychecks!$B$4+1)))-IF(((YEAR(Paychecks!$A$4)-YEAR($C179))*12+MONTH(Paychecks!$A$4)-MONTH($C179))&lt;0,0,INT((((YEAR(Paychecks!$A$4)-YEAR($C179))*12+MONTH(Paychecks!$A$4)-MONTH($C179))-1)/(($D179="Monthly")+3*($D179="Quarterly")+12*($D179="Yearly")))+1+(MOD(((YEAR(Paychecks!$A$4)-YEAR($C179))*12+MONTH(Paychecks!$A$4)-MONTH($C179)),(($D179="Monthly")+3*($D179="Quarterly")+12*($D179="Yearly")))=0)*(EDATE($C179,((YEAR(Paychecks!$A$4)-YEAR($C179))*12+MONTH(Paychecks!$A$4)-MONTH($C179)))&lt;Paychecks!$A$4)),($C179&gt;=Paychecks!$A$4)*($C179&lt;=Paychecks!$B$4))))</f>
      </c>
      <c r="N179" s="14">
        <f>IF(OR($A179="",$C179=""),0,IF((7*($D179="Weekly")+14*($D179="Every 2 weeks"))&gt;0,MAX(0,-INT(($C179-(Paychecks!$B$5+1))/(7*($D179="Weekly")+14*($D179="Every 2 weeks")))-MAX(0,-INT(($C179-Paychecks!$A$5)/(7*($D179="Weekly")+14*($D179="Every 2 weeks"))))),IF((($D179="Monthly")+3*($D179="Quarterly")+12*($D179="Yearly"))&gt;0,IF(((YEAR((Paychecks!$B$5+1))-YEAR($C179))*12+MONTH((Paychecks!$B$5+1))-MONTH($C179))&lt;0,0,INT((((YEAR((Paychecks!$B$5+1))-YEAR($C179))*12+MONTH((Paychecks!$B$5+1))-MONTH($C179))-1)/(($D179="Monthly")+3*($D179="Quarterly")+12*($D179="Yearly")))+1+(MOD(((YEAR((Paychecks!$B$5+1))-YEAR($C179))*12+MONTH((Paychecks!$B$5+1))-MONTH($C179)),(($D179="Monthly")+3*($D179="Quarterly")+12*($D179="Yearly")))=0)*(EDATE($C179,((YEAR((Paychecks!$B$5+1))-YEAR($C179))*12+MONTH((Paychecks!$B$5+1))-MONTH($C179)))&lt;(Paychecks!$B$5+1)))-IF(((YEAR(Paychecks!$A$5)-YEAR($C179))*12+MONTH(Paychecks!$A$5)-MONTH($C179))&lt;0,0,INT((((YEAR(Paychecks!$A$5)-YEAR($C179))*12+MONTH(Paychecks!$A$5)-MONTH($C179))-1)/(($D179="Monthly")+3*($D179="Quarterly")+12*($D179="Yearly")))+1+(MOD(((YEAR(Paychecks!$A$5)-YEAR($C179))*12+MONTH(Paychecks!$A$5)-MONTH($C179)),(($D179="Monthly")+3*($D179="Quarterly")+12*($D179="Yearly")))=0)*(EDATE($C179,((YEAR(Paychecks!$A$5)-YEAR($C179))*12+MONTH(Paychecks!$A$5)-MONTH($C179)))&lt;Paychecks!$A$5)),($C179&gt;=Paychecks!$A$5)*($C179&lt;=Paychecks!$B$5))))</f>
      </c>
      <c r="O179" s="14">
        <f>IF(OR($A179="",$C179=""),0,IF((7*($D179="Weekly")+14*($D179="Every 2 weeks"))&gt;0,MAX(0,-INT(($C179-(Paychecks!$B$6+1))/(7*($D179="Weekly")+14*($D179="Every 2 weeks")))-MAX(0,-INT(($C179-Paychecks!$A$6)/(7*($D179="Weekly")+14*($D179="Every 2 weeks"))))),IF((($D179="Monthly")+3*($D179="Quarterly")+12*($D179="Yearly"))&gt;0,IF(((YEAR((Paychecks!$B$6+1))-YEAR($C179))*12+MONTH((Paychecks!$B$6+1))-MONTH($C179))&lt;0,0,INT((((YEAR((Paychecks!$B$6+1))-YEAR($C179))*12+MONTH((Paychecks!$B$6+1))-MONTH($C179))-1)/(($D179="Monthly")+3*($D179="Quarterly")+12*($D179="Yearly")))+1+(MOD(((YEAR((Paychecks!$B$6+1))-YEAR($C179))*12+MONTH((Paychecks!$B$6+1))-MONTH($C179)),(($D179="Monthly")+3*($D179="Quarterly")+12*($D179="Yearly")))=0)*(EDATE($C179,((YEAR((Paychecks!$B$6+1))-YEAR($C179))*12+MONTH((Paychecks!$B$6+1))-MONTH($C179)))&lt;(Paychecks!$B$6+1)))-IF(((YEAR(Paychecks!$A$6)-YEAR($C179))*12+MONTH(Paychecks!$A$6)-MONTH($C179))&lt;0,0,INT((((YEAR(Paychecks!$A$6)-YEAR($C179))*12+MONTH(Paychecks!$A$6)-MONTH($C179))-1)/(($D179="Monthly")+3*($D179="Quarterly")+12*($D179="Yearly")))+1+(MOD(((YEAR(Paychecks!$A$6)-YEAR($C179))*12+MONTH(Paychecks!$A$6)-MONTH($C179)),(($D179="Monthly")+3*($D179="Quarterly")+12*($D179="Yearly")))=0)*(EDATE($C179,((YEAR(Paychecks!$A$6)-YEAR($C179))*12+MONTH(Paychecks!$A$6)-MONTH($C179)))&lt;Paychecks!$A$6)),($C179&gt;=Paychecks!$A$6)*($C179&lt;=Paychecks!$B$6))))</f>
      </c>
      <c r="P179" s="14">
        <f>IF(OR($A179="",$C179=""),0,IF((7*($D179="Weekly")+14*($D179="Every 2 weeks"))&gt;0,MAX(0,-INT(($C179-(Paychecks!$B$7+1))/(7*($D179="Weekly")+14*($D179="Every 2 weeks")))-MAX(0,-INT(($C179-Paychecks!$A$7)/(7*($D179="Weekly")+14*($D179="Every 2 weeks"))))),IF((($D179="Monthly")+3*($D179="Quarterly")+12*($D179="Yearly"))&gt;0,IF(((YEAR((Paychecks!$B$7+1))-YEAR($C179))*12+MONTH((Paychecks!$B$7+1))-MONTH($C179))&lt;0,0,INT((((YEAR((Paychecks!$B$7+1))-YEAR($C179))*12+MONTH((Paychecks!$B$7+1))-MONTH($C179))-1)/(($D179="Monthly")+3*($D179="Quarterly")+12*($D179="Yearly")))+1+(MOD(((YEAR((Paychecks!$B$7+1))-YEAR($C179))*12+MONTH((Paychecks!$B$7+1))-MONTH($C179)),(($D179="Monthly")+3*($D179="Quarterly")+12*($D179="Yearly")))=0)*(EDATE($C179,((YEAR((Paychecks!$B$7+1))-YEAR($C179))*12+MONTH((Paychecks!$B$7+1))-MONTH($C179)))&lt;(Paychecks!$B$7+1)))-IF(((YEAR(Paychecks!$A$7)-YEAR($C179))*12+MONTH(Paychecks!$A$7)-MONTH($C179))&lt;0,0,INT((((YEAR(Paychecks!$A$7)-YEAR($C179))*12+MONTH(Paychecks!$A$7)-MONTH($C179))-1)/(($D179="Monthly")+3*($D179="Quarterly")+12*($D179="Yearly")))+1+(MOD(((YEAR(Paychecks!$A$7)-YEAR($C179))*12+MONTH(Paychecks!$A$7)-MONTH($C179)),(($D179="Monthly")+3*($D179="Quarterly")+12*($D179="Yearly")))=0)*(EDATE($C179,((YEAR(Paychecks!$A$7)-YEAR($C179))*12+MONTH(Paychecks!$A$7)-MONTH($C179)))&lt;Paychecks!$A$7)),($C179&gt;=Paychecks!$A$7)*($C179&lt;=Paychecks!$B$7))))</f>
      </c>
      <c r="Q179" s="14">
        <f>IF(OR($A179="",$C179=""),0,IF((7*($D179="Weekly")+14*($D179="Every 2 weeks"))&gt;0,MAX(0,-INT(($C179-(Paychecks!$B$8+1))/(7*($D179="Weekly")+14*($D179="Every 2 weeks")))-MAX(0,-INT(($C179-Paychecks!$A$8)/(7*($D179="Weekly")+14*($D179="Every 2 weeks"))))),IF((($D179="Monthly")+3*($D179="Quarterly")+12*($D179="Yearly"))&gt;0,IF(((YEAR((Paychecks!$B$8+1))-YEAR($C179))*12+MONTH((Paychecks!$B$8+1))-MONTH($C179))&lt;0,0,INT((((YEAR((Paychecks!$B$8+1))-YEAR($C179))*12+MONTH((Paychecks!$B$8+1))-MONTH($C179))-1)/(($D179="Monthly")+3*($D179="Quarterly")+12*($D179="Yearly")))+1+(MOD(((YEAR((Paychecks!$B$8+1))-YEAR($C179))*12+MONTH((Paychecks!$B$8+1))-MONTH($C179)),(($D179="Monthly")+3*($D179="Quarterly")+12*($D179="Yearly")))=0)*(EDATE($C179,((YEAR((Paychecks!$B$8+1))-YEAR($C179))*12+MONTH((Paychecks!$B$8+1))-MONTH($C179)))&lt;(Paychecks!$B$8+1)))-IF(((YEAR(Paychecks!$A$8)-YEAR($C179))*12+MONTH(Paychecks!$A$8)-MONTH($C179))&lt;0,0,INT((((YEAR(Paychecks!$A$8)-YEAR($C179))*12+MONTH(Paychecks!$A$8)-MONTH($C179))-1)/(($D179="Monthly")+3*($D179="Quarterly")+12*($D179="Yearly")))+1+(MOD(((YEAR(Paychecks!$A$8)-YEAR($C179))*12+MONTH(Paychecks!$A$8)-MONTH($C179)),(($D179="Monthly")+3*($D179="Quarterly")+12*($D179="Yearly")))=0)*(EDATE($C179,((YEAR(Paychecks!$A$8)-YEAR($C179))*12+MONTH(Paychecks!$A$8)-MONTH($C179)))&lt;Paychecks!$A$8)),($C179&gt;=Paychecks!$A$8)*($C179&lt;=Paychecks!$B$8))))</f>
      </c>
      <c r="R179" s="14">
        <f>IF(OR($A179="",$C179=""),0,IF((7*($D179="Weekly")+14*($D179="Every 2 weeks"))&gt;0,MAX(0,-INT(($C179-(Paychecks!$B$9+1))/(7*($D179="Weekly")+14*($D179="Every 2 weeks")))-MAX(0,-INT(($C179-Paychecks!$A$9)/(7*($D179="Weekly")+14*($D179="Every 2 weeks"))))),IF((($D179="Monthly")+3*($D179="Quarterly")+12*($D179="Yearly"))&gt;0,IF(((YEAR((Paychecks!$B$9+1))-YEAR($C179))*12+MONTH((Paychecks!$B$9+1))-MONTH($C179))&lt;0,0,INT((((YEAR((Paychecks!$B$9+1))-YEAR($C179))*12+MONTH((Paychecks!$B$9+1))-MONTH($C179))-1)/(($D179="Monthly")+3*($D179="Quarterly")+12*($D179="Yearly")))+1+(MOD(((YEAR((Paychecks!$B$9+1))-YEAR($C179))*12+MONTH((Paychecks!$B$9+1))-MONTH($C179)),(($D179="Monthly")+3*($D179="Quarterly")+12*($D179="Yearly")))=0)*(EDATE($C179,((YEAR((Paychecks!$B$9+1))-YEAR($C179))*12+MONTH((Paychecks!$B$9+1))-MONTH($C179)))&lt;(Paychecks!$B$9+1)))-IF(((YEAR(Paychecks!$A$9)-YEAR($C179))*12+MONTH(Paychecks!$A$9)-MONTH($C179))&lt;0,0,INT((((YEAR(Paychecks!$A$9)-YEAR($C179))*12+MONTH(Paychecks!$A$9)-MONTH($C179))-1)/(($D179="Monthly")+3*($D179="Quarterly")+12*($D179="Yearly")))+1+(MOD(((YEAR(Paychecks!$A$9)-YEAR($C179))*12+MONTH(Paychecks!$A$9)-MONTH($C179)),(($D179="Monthly")+3*($D179="Quarterly")+12*($D179="Yearly")))=0)*(EDATE($C179,((YEAR(Paychecks!$A$9)-YEAR($C179))*12+MONTH(Paychecks!$A$9)-MONTH($C179)))&lt;Paychecks!$A$9)),($C179&gt;=Paychecks!$A$9)*($C179&lt;=Paychecks!$B$9))))</f>
      </c>
    </row>
    <row r="180" spans="1:18" x14ac:dyDescent="0.25">
      <c r="A180" s="2"/>
      <c r="B180" s="11"/>
      <c r="C180" s="9"/>
      <c r="D180" s="2"/>
      <c r="E180" s="2"/>
      <c r="F180" s="2"/>
      <c r="G180" s="2">
        <f>IF(A180="","",IF(F180="Yes","Paid",IF(C180&lt;TODAY(),"Overdue",IF(C180-TODAY()&lt;=HeadsUp,"Due soon",IF(E180="Yes","Autopay","Upcoming")))))</f>
      </c>
      <c r="H180" s="2">
        <f>IF(OR(A180="",F180="Yes"),"",C180-TODAY())</f>
      </c>
      <c r="I180" s="9">
        <f>IF(OR(A180="",C180=""),"",IF(OR(C180&lt;Paychecks!$A$2,C180&gt;Paychecks!$B$9),"",INDEX(Paychecks!$A$2:$A$9,MATCH(C180,Paychecks!$A$2:$A$9,1))))</f>
      </c>
      <c r="J180" s="2"/>
      <c r="K180" s="14">
        <f>IF(OR($A180="",$C180=""),0,IF((7*($D180="Weekly")+14*($D180="Every 2 weeks"))&gt;0,MAX(0,-INT(($C180-(Paychecks!$B$2+1))/(7*($D180="Weekly")+14*($D180="Every 2 weeks")))-MAX(0,-INT(($C180-Paychecks!$A$2)/(7*($D180="Weekly")+14*($D180="Every 2 weeks"))))),IF((($D180="Monthly")+3*($D180="Quarterly")+12*($D180="Yearly"))&gt;0,IF(((YEAR((Paychecks!$B$2+1))-YEAR($C180))*12+MONTH((Paychecks!$B$2+1))-MONTH($C180))&lt;0,0,INT((((YEAR((Paychecks!$B$2+1))-YEAR($C180))*12+MONTH((Paychecks!$B$2+1))-MONTH($C180))-1)/(($D180="Monthly")+3*($D180="Quarterly")+12*($D180="Yearly")))+1+(MOD(((YEAR((Paychecks!$B$2+1))-YEAR($C180))*12+MONTH((Paychecks!$B$2+1))-MONTH($C180)),(($D180="Monthly")+3*($D180="Quarterly")+12*($D180="Yearly")))=0)*(EDATE($C180,((YEAR((Paychecks!$B$2+1))-YEAR($C180))*12+MONTH((Paychecks!$B$2+1))-MONTH($C180)))&lt;(Paychecks!$B$2+1)))-IF(((YEAR(Paychecks!$A$2)-YEAR($C180))*12+MONTH(Paychecks!$A$2)-MONTH($C180))&lt;0,0,INT((((YEAR(Paychecks!$A$2)-YEAR($C180))*12+MONTH(Paychecks!$A$2)-MONTH($C180))-1)/(($D180="Monthly")+3*($D180="Quarterly")+12*($D180="Yearly")))+1+(MOD(((YEAR(Paychecks!$A$2)-YEAR($C180))*12+MONTH(Paychecks!$A$2)-MONTH($C180)),(($D180="Monthly")+3*($D180="Quarterly")+12*($D180="Yearly")))=0)*(EDATE($C180,((YEAR(Paychecks!$A$2)-YEAR($C180))*12+MONTH(Paychecks!$A$2)-MONTH($C180)))&lt;Paychecks!$A$2)),($C180&gt;=Paychecks!$A$2)*($C180&lt;=Paychecks!$B$2))))</f>
      </c>
      <c r="L180" s="14">
        <f>IF(OR($A180="",$C180=""),0,IF((7*($D180="Weekly")+14*($D180="Every 2 weeks"))&gt;0,MAX(0,-INT(($C180-(Paychecks!$B$3+1))/(7*($D180="Weekly")+14*($D180="Every 2 weeks")))-MAX(0,-INT(($C180-Paychecks!$A$3)/(7*($D180="Weekly")+14*($D180="Every 2 weeks"))))),IF((($D180="Monthly")+3*($D180="Quarterly")+12*($D180="Yearly"))&gt;0,IF(((YEAR((Paychecks!$B$3+1))-YEAR($C180))*12+MONTH((Paychecks!$B$3+1))-MONTH($C180))&lt;0,0,INT((((YEAR((Paychecks!$B$3+1))-YEAR($C180))*12+MONTH((Paychecks!$B$3+1))-MONTH($C180))-1)/(($D180="Monthly")+3*($D180="Quarterly")+12*($D180="Yearly")))+1+(MOD(((YEAR((Paychecks!$B$3+1))-YEAR($C180))*12+MONTH((Paychecks!$B$3+1))-MONTH($C180)),(($D180="Monthly")+3*($D180="Quarterly")+12*($D180="Yearly")))=0)*(EDATE($C180,((YEAR((Paychecks!$B$3+1))-YEAR($C180))*12+MONTH((Paychecks!$B$3+1))-MONTH($C180)))&lt;(Paychecks!$B$3+1)))-IF(((YEAR(Paychecks!$A$3)-YEAR($C180))*12+MONTH(Paychecks!$A$3)-MONTH($C180))&lt;0,0,INT((((YEAR(Paychecks!$A$3)-YEAR($C180))*12+MONTH(Paychecks!$A$3)-MONTH($C180))-1)/(($D180="Monthly")+3*($D180="Quarterly")+12*($D180="Yearly")))+1+(MOD(((YEAR(Paychecks!$A$3)-YEAR($C180))*12+MONTH(Paychecks!$A$3)-MONTH($C180)),(($D180="Monthly")+3*($D180="Quarterly")+12*($D180="Yearly")))=0)*(EDATE($C180,((YEAR(Paychecks!$A$3)-YEAR($C180))*12+MONTH(Paychecks!$A$3)-MONTH($C180)))&lt;Paychecks!$A$3)),($C180&gt;=Paychecks!$A$3)*($C180&lt;=Paychecks!$B$3))))</f>
      </c>
      <c r="M180" s="14">
        <f>IF(OR($A180="",$C180=""),0,IF((7*($D180="Weekly")+14*($D180="Every 2 weeks"))&gt;0,MAX(0,-INT(($C180-(Paychecks!$B$4+1))/(7*($D180="Weekly")+14*($D180="Every 2 weeks")))-MAX(0,-INT(($C180-Paychecks!$A$4)/(7*($D180="Weekly")+14*($D180="Every 2 weeks"))))),IF((($D180="Monthly")+3*($D180="Quarterly")+12*($D180="Yearly"))&gt;0,IF(((YEAR((Paychecks!$B$4+1))-YEAR($C180))*12+MONTH((Paychecks!$B$4+1))-MONTH($C180))&lt;0,0,INT((((YEAR((Paychecks!$B$4+1))-YEAR($C180))*12+MONTH((Paychecks!$B$4+1))-MONTH($C180))-1)/(($D180="Monthly")+3*($D180="Quarterly")+12*($D180="Yearly")))+1+(MOD(((YEAR((Paychecks!$B$4+1))-YEAR($C180))*12+MONTH((Paychecks!$B$4+1))-MONTH($C180)),(($D180="Monthly")+3*($D180="Quarterly")+12*($D180="Yearly")))=0)*(EDATE($C180,((YEAR((Paychecks!$B$4+1))-YEAR($C180))*12+MONTH((Paychecks!$B$4+1))-MONTH($C180)))&lt;(Paychecks!$B$4+1)))-IF(((YEAR(Paychecks!$A$4)-YEAR($C180))*12+MONTH(Paychecks!$A$4)-MONTH($C180))&lt;0,0,INT((((YEAR(Paychecks!$A$4)-YEAR($C180))*12+MONTH(Paychecks!$A$4)-MONTH($C180))-1)/(($D180="Monthly")+3*($D180="Quarterly")+12*($D180="Yearly")))+1+(MOD(((YEAR(Paychecks!$A$4)-YEAR($C180))*12+MONTH(Paychecks!$A$4)-MONTH($C180)),(($D180="Monthly")+3*($D180="Quarterly")+12*($D180="Yearly")))=0)*(EDATE($C180,((YEAR(Paychecks!$A$4)-YEAR($C180))*12+MONTH(Paychecks!$A$4)-MONTH($C180)))&lt;Paychecks!$A$4)),($C180&gt;=Paychecks!$A$4)*($C180&lt;=Paychecks!$B$4))))</f>
      </c>
      <c r="N180" s="14">
        <f>IF(OR($A180="",$C180=""),0,IF((7*($D180="Weekly")+14*($D180="Every 2 weeks"))&gt;0,MAX(0,-INT(($C180-(Paychecks!$B$5+1))/(7*($D180="Weekly")+14*($D180="Every 2 weeks")))-MAX(0,-INT(($C180-Paychecks!$A$5)/(7*($D180="Weekly")+14*($D180="Every 2 weeks"))))),IF((($D180="Monthly")+3*($D180="Quarterly")+12*($D180="Yearly"))&gt;0,IF(((YEAR((Paychecks!$B$5+1))-YEAR($C180))*12+MONTH((Paychecks!$B$5+1))-MONTH($C180))&lt;0,0,INT((((YEAR((Paychecks!$B$5+1))-YEAR($C180))*12+MONTH((Paychecks!$B$5+1))-MONTH($C180))-1)/(($D180="Monthly")+3*($D180="Quarterly")+12*($D180="Yearly")))+1+(MOD(((YEAR((Paychecks!$B$5+1))-YEAR($C180))*12+MONTH((Paychecks!$B$5+1))-MONTH($C180)),(($D180="Monthly")+3*($D180="Quarterly")+12*($D180="Yearly")))=0)*(EDATE($C180,((YEAR((Paychecks!$B$5+1))-YEAR($C180))*12+MONTH((Paychecks!$B$5+1))-MONTH($C180)))&lt;(Paychecks!$B$5+1)))-IF(((YEAR(Paychecks!$A$5)-YEAR($C180))*12+MONTH(Paychecks!$A$5)-MONTH($C180))&lt;0,0,INT((((YEAR(Paychecks!$A$5)-YEAR($C180))*12+MONTH(Paychecks!$A$5)-MONTH($C180))-1)/(($D180="Monthly")+3*($D180="Quarterly")+12*($D180="Yearly")))+1+(MOD(((YEAR(Paychecks!$A$5)-YEAR($C180))*12+MONTH(Paychecks!$A$5)-MONTH($C180)),(($D180="Monthly")+3*($D180="Quarterly")+12*($D180="Yearly")))=0)*(EDATE($C180,((YEAR(Paychecks!$A$5)-YEAR($C180))*12+MONTH(Paychecks!$A$5)-MONTH($C180)))&lt;Paychecks!$A$5)),($C180&gt;=Paychecks!$A$5)*($C180&lt;=Paychecks!$B$5))))</f>
      </c>
      <c r="O180" s="14">
        <f>IF(OR($A180="",$C180=""),0,IF((7*($D180="Weekly")+14*($D180="Every 2 weeks"))&gt;0,MAX(0,-INT(($C180-(Paychecks!$B$6+1))/(7*($D180="Weekly")+14*($D180="Every 2 weeks")))-MAX(0,-INT(($C180-Paychecks!$A$6)/(7*($D180="Weekly")+14*($D180="Every 2 weeks"))))),IF((($D180="Monthly")+3*($D180="Quarterly")+12*($D180="Yearly"))&gt;0,IF(((YEAR((Paychecks!$B$6+1))-YEAR($C180))*12+MONTH((Paychecks!$B$6+1))-MONTH($C180))&lt;0,0,INT((((YEAR((Paychecks!$B$6+1))-YEAR($C180))*12+MONTH((Paychecks!$B$6+1))-MONTH($C180))-1)/(($D180="Monthly")+3*($D180="Quarterly")+12*($D180="Yearly")))+1+(MOD(((YEAR((Paychecks!$B$6+1))-YEAR($C180))*12+MONTH((Paychecks!$B$6+1))-MONTH($C180)),(($D180="Monthly")+3*($D180="Quarterly")+12*($D180="Yearly")))=0)*(EDATE($C180,((YEAR((Paychecks!$B$6+1))-YEAR($C180))*12+MONTH((Paychecks!$B$6+1))-MONTH($C180)))&lt;(Paychecks!$B$6+1)))-IF(((YEAR(Paychecks!$A$6)-YEAR($C180))*12+MONTH(Paychecks!$A$6)-MONTH($C180))&lt;0,0,INT((((YEAR(Paychecks!$A$6)-YEAR($C180))*12+MONTH(Paychecks!$A$6)-MONTH($C180))-1)/(($D180="Monthly")+3*($D180="Quarterly")+12*($D180="Yearly")))+1+(MOD(((YEAR(Paychecks!$A$6)-YEAR($C180))*12+MONTH(Paychecks!$A$6)-MONTH($C180)),(($D180="Monthly")+3*($D180="Quarterly")+12*($D180="Yearly")))=0)*(EDATE($C180,((YEAR(Paychecks!$A$6)-YEAR($C180))*12+MONTH(Paychecks!$A$6)-MONTH($C180)))&lt;Paychecks!$A$6)),($C180&gt;=Paychecks!$A$6)*($C180&lt;=Paychecks!$B$6))))</f>
      </c>
      <c r="P180" s="14">
        <f>IF(OR($A180="",$C180=""),0,IF((7*($D180="Weekly")+14*($D180="Every 2 weeks"))&gt;0,MAX(0,-INT(($C180-(Paychecks!$B$7+1))/(7*($D180="Weekly")+14*($D180="Every 2 weeks")))-MAX(0,-INT(($C180-Paychecks!$A$7)/(7*($D180="Weekly")+14*($D180="Every 2 weeks"))))),IF((($D180="Monthly")+3*($D180="Quarterly")+12*($D180="Yearly"))&gt;0,IF(((YEAR((Paychecks!$B$7+1))-YEAR($C180))*12+MONTH((Paychecks!$B$7+1))-MONTH($C180))&lt;0,0,INT((((YEAR((Paychecks!$B$7+1))-YEAR($C180))*12+MONTH((Paychecks!$B$7+1))-MONTH($C180))-1)/(($D180="Monthly")+3*($D180="Quarterly")+12*($D180="Yearly")))+1+(MOD(((YEAR((Paychecks!$B$7+1))-YEAR($C180))*12+MONTH((Paychecks!$B$7+1))-MONTH($C180)),(($D180="Monthly")+3*($D180="Quarterly")+12*($D180="Yearly")))=0)*(EDATE($C180,((YEAR((Paychecks!$B$7+1))-YEAR($C180))*12+MONTH((Paychecks!$B$7+1))-MONTH($C180)))&lt;(Paychecks!$B$7+1)))-IF(((YEAR(Paychecks!$A$7)-YEAR($C180))*12+MONTH(Paychecks!$A$7)-MONTH($C180))&lt;0,0,INT((((YEAR(Paychecks!$A$7)-YEAR($C180))*12+MONTH(Paychecks!$A$7)-MONTH($C180))-1)/(($D180="Monthly")+3*($D180="Quarterly")+12*($D180="Yearly")))+1+(MOD(((YEAR(Paychecks!$A$7)-YEAR($C180))*12+MONTH(Paychecks!$A$7)-MONTH($C180)),(($D180="Monthly")+3*($D180="Quarterly")+12*($D180="Yearly")))=0)*(EDATE($C180,((YEAR(Paychecks!$A$7)-YEAR($C180))*12+MONTH(Paychecks!$A$7)-MONTH($C180)))&lt;Paychecks!$A$7)),($C180&gt;=Paychecks!$A$7)*($C180&lt;=Paychecks!$B$7))))</f>
      </c>
      <c r="Q180" s="14">
        <f>IF(OR($A180="",$C180=""),0,IF((7*($D180="Weekly")+14*($D180="Every 2 weeks"))&gt;0,MAX(0,-INT(($C180-(Paychecks!$B$8+1))/(7*($D180="Weekly")+14*($D180="Every 2 weeks")))-MAX(0,-INT(($C180-Paychecks!$A$8)/(7*($D180="Weekly")+14*($D180="Every 2 weeks"))))),IF((($D180="Monthly")+3*($D180="Quarterly")+12*($D180="Yearly"))&gt;0,IF(((YEAR((Paychecks!$B$8+1))-YEAR($C180))*12+MONTH((Paychecks!$B$8+1))-MONTH($C180))&lt;0,0,INT((((YEAR((Paychecks!$B$8+1))-YEAR($C180))*12+MONTH((Paychecks!$B$8+1))-MONTH($C180))-1)/(($D180="Monthly")+3*($D180="Quarterly")+12*($D180="Yearly")))+1+(MOD(((YEAR((Paychecks!$B$8+1))-YEAR($C180))*12+MONTH((Paychecks!$B$8+1))-MONTH($C180)),(($D180="Monthly")+3*($D180="Quarterly")+12*($D180="Yearly")))=0)*(EDATE($C180,((YEAR((Paychecks!$B$8+1))-YEAR($C180))*12+MONTH((Paychecks!$B$8+1))-MONTH($C180)))&lt;(Paychecks!$B$8+1)))-IF(((YEAR(Paychecks!$A$8)-YEAR($C180))*12+MONTH(Paychecks!$A$8)-MONTH($C180))&lt;0,0,INT((((YEAR(Paychecks!$A$8)-YEAR($C180))*12+MONTH(Paychecks!$A$8)-MONTH($C180))-1)/(($D180="Monthly")+3*($D180="Quarterly")+12*($D180="Yearly")))+1+(MOD(((YEAR(Paychecks!$A$8)-YEAR($C180))*12+MONTH(Paychecks!$A$8)-MONTH($C180)),(($D180="Monthly")+3*($D180="Quarterly")+12*($D180="Yearly")))=0)*(EDATE($C180,((YEAR(Paychecks!$A$8)-YEAR($C180))*12+MONTH(Paychecks!$A$8)-MONTH($C180)))&lt;Paychecks!$A$8)),($C180&gt;=Paychecks!$A$8)*($C180&lt;=Paychecks!$B$8))))</f>
      </c>
      <c r="R180" s="14">
        <f>IF(OR($A180="",$C180=""),0,IF((7*($D180="Weekly")+14*($D180="Every 2 weeks"))&gt;0,MAX(0,-INT(($C180-(Paychecks!$B$9+1))/(7*($D180="Weekly")+14*($D180="Every 2 weeks")))-MAX(0,-INT(($C180-Paychecks!$A$9)/(7*($D180="Weekly")+14*($D180="Every 2 weeks"))))),IF((($D180="Monthly")+3*($D180="Quarterly")+12*($D180="Yearly"))&gt;0,IF(((YEAR((Paychecks!$B$9+1))-YEAR($C180))*12+MONTH((Paychecks!$B$9+1))-MONTH($C180))&lt;0,0,INT((((YEAR((Paychecks!$B$9+1))-YEAR($C180))*12+MONTH((Paychecks!$B$9+1))-MONTH($C180))-1)/(($D180="Monthly")+3*($D180="Quarterly")+12*($D180="Yearly")))+1+(MOD(((YEAR((Paychecks!$B$9+1))-YEAR($C180))*12+MONTH((Paychecks!$B$9+1))-MONTH($C180)),(($D180="Monthly")+3*($D180="Quarterly")+12*($D180="Yearly")))=0)*(EDATE($C180,((YEAR((Paychecks!$B$9+1))-YEAR($C180))*12+MONTH((Paychecks!$B$9+1))-MONTH($C180)))&lt;(Paychecks!$B$9+1)))-IF(((YEAR(Paychecks!$A$9)-YEAR($C180))*12+MONTH(Paychecks!$A$9)-MONTH($C180))&lt;0,0,INT((((YEAR(Paychecks!$A$9)-YEAR($C180))*12+MONTH(Paychecks!$A$9)-MONTH($C180))-1)/(($D180="Monthly")+3*($D180="Quarterly")+12*($D180="Yearly")))+1+(MOD(((YEAR(Paychecks!$A$9)-YEAR($C180))*12+MONTH(Paychecks!$A$9)-MONTH($C180)),(($D180="Monthly")+3*($D180="Quarterly")+12*($D180="Yearly")))=0)*(EDATE($C180,((YEAR(Paychecks!$A$9)-YEAR($C180))*12+MONTH(Paychecks!$A$9)-MONTH($C180)))&lt;Paychecks!$A$9)),($C180&gt;=Paychecks!$A$9)*($C180&lt;=Paychecks!$B$9))))</f>
      </c>
    </row>
    <row r="181" spans="1:18" x14ac:dyDescent="0.25">
      <c r="A181" s="2"/>
      <c r="B181" s="11"/>
      <c r="C181" s="9"/>
      <c r="D181" s="2"/>
      <c r="E181" s="2"/>
      <c r="F181" s="2"/>
      <c r="G181" s="2">
        <f>IF(A181="","",IF(F181="Yes","Paid",IF(C181&lt;TODAY(),"Overdue",IF(C181-TODAY()&lt;=HeadsUp,"Due soon",IF(E181="Yes","Autopay","Upcoming")))))</f>
      </c>
      <c r="H181" s="2">
        <f>IF(OR(A181="",F181="Yes"),"",C181-TODAY())</f>
      </c>
      <c r="I181" s="9">
        <f>IF(OR(A181="",C181=""),"",IF(OR(C181&lt;Paychecks!$A$2,C181&gt;Paychecks!$B$9),"",INDEX(Paychecks!$A$2:$A$9,MATCH(C181,Paychecks!$A$2:$A$9,1))))</f>
      </c>
      <c r="J181" s="2"/>
      <c r="K181" s="14">
        <f>IF(OR($A181="",$C181=""),0,IF((7*($D181="Weekly")+14*($D181="Every 2 weeks"))&gt;0,MAX(0,-INT(($C181-(Paychecks!$B$2+1))/(7*($D181="Weekly")+14*($D181="Every 2 weeks")))-MAX(0,-INT(($C181-Paychecks!$A$2)/(7*($D181="Weekly")+14*($D181="Every 2 weeks"))))),IF((($D181="Monthly")+3*($D181="Quarterly")+12*($D181="Yearly"))&gt;0,IF(((YEAR((Paychecks!$B$2+1))-YEAR($C181))*12+MONTH((Paychecks!$B$2+1))-MONTH($C181))&lt;0,0,INT((((YEAR((Paychecks!$B$2+1))-YEAR($C181))*12+MONTH((Paychecks!$B$2+1))-MONTH($C181))-1)/(($D181="Monthly")+3*($D181="Quarterly")+12*($D181="Yearly")))+1+(MOD(((YEAR((Paychecks!$B$2+1))-YEAR($C181))*12+MONTH((Paychecks!$B$2+1))-MONTH($C181)),(($D181="Monthly")+3*($D181="Quarterly")+12*($D181="Yearly")))=0)*(EDATE($C181,((YEAR((Paychecks!$B$2+1))-YEAR($C181))*12+MONTH((Paychecks!$B$2+1))-MONTH($C181)))&lt;(Paychecks!$B$2+1)))-IF(((YEAR(Paychecks!$A$2)-YEAR($C181))*12+MONTH(Paychecks!$A$2)-MONTH($C181))&lt;0,0,INT((((YEAR(Paychecks!$A$2)-YEAR($C181))*12+MONTH(Paychecks!$A$2)-MONTH($C181))-1)/(($D181="Monthly")+3*($D181="Quarterly")+12*($D181="Yearly")))+1+(MOD(((YEAR(Paychecks!$A$2)-YEAR($C181))*12+MONTH(Paychecks!$A$2)-MONTH($C181)),(($D181="Monthly")+3*($D181="Quarterly")+12*($D181="Yearly")))=0)*(EDATE($C181,((YEAR(Paychecks!$A$2)-YEAR($C181))*12+MONTH(Paychecks!$A$2)-MONTH($C181)))&lt;Paychecks!$A$2)),($C181&gt;=Paychecks!$A$2)*($C181&lt;=Paychecks!$B$2))))</f>
      </c>
      <c r="L181" s="14">
        <f>IF(OR($A181="",$C181=""),0,IF((7*($D181="Weekly")+14*($D181="Every 2 weeks"))&gt;0,MAX(0,-INT(($C181-(Paychecks!$B$3+1))/(7*($D181="Weekly")+14*($D181="Every 2 weeks")))-MAX(0,-INT(($C181-Paychecks!$A$3)/(7*($D181="Weekly")+14*($D181="Every 2 weeks"))))),IF((($D181="Monthly")+3*($D181="Quarterly")+12*($D181="Yearly"))&gt;0,IF(((YEAR((Paychecks!$B$3+1))-YEAR($C181))*12+MONTH((Paychecks!$B$3+1))-MONTH($C181))&lt;0,0,INT((((YEAR((Paychecks!$B$3+1))-YEAR($C181))*12+MONTH((Paychecks!$B$3+1))-MONTH($C181))-1)/(($D181="Monthly")+3*($D181="Quarterly")+12*($D181="Yearly")))+1+(MOD(((YEAR((Paychecks!$B$3+1))-YEAR($C181))*12+MONTH((Paychecks!$B$3+1))-MONTH($C181)),(($D181="Monthly")+3*($D181="Quarterly")+12*($D181="Yearly")))=0)*(EDATE($C181,((YEAR((Paychecks!$B$3+1))-YEAR($C181))*12+MONTH((Paychecks!$B$3+1))-MONTH($C181)))&lt;(Paychecks!$B$3+1)))-IF(((YEAR(Paychecks!$A$3)-YEAR($C181))*12+MONTH(Paychecks!$A$3)-MONTH($C181))&lt;0,0,INT((((YEAR(Paychecks!$A$3)-YEAR($C181))*12+MONTH(Paychecks!$A$3)-MONTH($C181))-1)/(($D181="Monthly")+3*($D181="Quarterly")+12*($D181="Yearly")))+1+(MOD(((YEAR(Paychecks!$A$3)-YEAR($C181))*12+MONTH(Paychecks!$A$3)-MONTH($C181)),(($D181="Monthly")+3*($D181="Quarterly")+12*($D181="Yearly")))=0)*(EDATE($C181,((YEAR(Paychecks!$A$3)-YEAR($C181))*12+MONTH(Paychecks!$A$3)-MONTH($C181)))&lt;Paychecks!$A$3)),($C181&gt;=Paychecks!$A$3)*($C181&lt;=Paychecks!$B$3))))</f>
      </c>
      <c r="M181" s="14">
        <f>IF(OR($A181="",$C181=""),0,IF((7*($D181="Weekly")+14*($D181="Every 2 weeks"))&gt;0,MAX(0,-INT(($C181-(Paychecks!$B$4+1))/(7*($D181="Weekly")+14*($D181="Every 2 weeks")))-MAX(0,-INT(($C181-Paychecks!$A$4)/(7*($D181="Weekly")+14*($D181="Every 2 weeks"))))),IF((($D181="Monthly")+3*($D181="Quarterly")+12*($D181="Yearly"))&gt;0,IF(((YEAR((Paychecks!$B$4+1))-YEAR($C181))*12+MONTH((Paychecks!$B$4+1))-MONTH($C181))&lt;0,0,INT((((YEAR((Paychecks!$B$4+1))-YEAR($C181))*12+MONTH((Paychecks!$B$4+1))-MONTH($C181))-1)/(($D181="Monthly")+3*($D181="Quarterly")+12*($D181="Yearly")))+1+(MOD(((YEAR((Paychecks!$B$4+1))-YEAR($C181))*12+MONTH((Paychecks!$B$4+1))-MONTH($C181)),(($D181="Monthly")+3*($D181="Quarterly")+12*($D181="Yearly")))=0)*(EDATE($C181,((YEAR((Paychecks!$B$4+1))-YEAR($C181))*12+MONTH((Paychecks!$B$4+1))-MONTH($C181)))&lt;(Paychecks!$B$4+1)))-IF(((YEAR(Paychecks!$A$4)-YEAR($C181))*12+MONTH(Paychecks!$A$4)-MONTH($C181))&lt;0,0,INT((((YEAR(Paychecks!$A$4)-YEAR($C181))*12+MONTH(Paychecks!$A$4)-MONTH($C181))-1)/(($D181="Monthly")+3*($D181="Quarterly")+12*($D181="Yearly")))+1+(MOD(((YEAR(Paychecks!$A$4)-YEAR($C181))*12+MONTH(Paychecks!$A$4)-MONTH($C181)),(($D181="Monthly")+3*($D181="Quarterly")+12*($D181="Yearly")))=0)*(EDATE($C181,((YEAR(Paychecks!$A$4)-YEAR($C181))*12+MONTH(Paychecks!$A$4)-MONTH($C181)))&lt;Paychecks!$A$4)),($C181&gt;=Paychecks!$A$4)*($C181&lt;=Paychecks!$B$4))))</f>
      </c>
      <c r="N181" s="14">
        <f>IF(OR($A181="",$C181=""),0,IF((7*($D181="Weekly")+14*($D181="Every 2 weeks"))&gt;0,MAX(0,-INT(($C181-(Paychecks!$B$5+1))/(7*($D181="Weekly")+14*($D181="Every 2 weeks")))-MAX(0,-INT(($C181-Paychecks!$A$5)/(7*($D181="Weekly")+14*($D181="Every 2 weeks"))))),IF((($D181="Monthly")+3*($D181="Quarterly")+12*($D181="Yearly"))&gt;0,IF(((YEAR((Paychecks!$B$5+1))-YEAR($C181))*12+MONTH((Paychecks!$B$5+1))-MONTH($C181))&lt;0,0,INT((((YEAR((Paychecks!$B$5+1))-YEAR($C181))*12+MONTH((Paychecks!$B$5+1))-MONTH($C181))-1)/(($D181="Monthly")+3*($D181="Quarterly")+12*($D181="Yearly")))+1+(MOD(((YEAR((Paychecks!$B$5+1))-YEAR($C181))*12+MONTH((Paychecks!$B$5+1))-MONTH($C181)),(($D181="Monthly")+3*($D181="Quarterly")+12*($D181="Yearly")))=0)*(EDATE($C181,((YEAR((Paychecks!$B$5+1))-YEAR($C181))*12+MONTH((Paychecks!$B$5+1))-MONTH($C181)))&lt;(Paychecks!$B$5+1)))-IF(((YEAR(Paychecks!$A$5)-YEAR($C181))*12+MONTH(Paychecks!$A$5)-MONTH($C181))&lt;0,0,INT((((YEAR(Paychecks!$A$5)-YEAR($C181))*12+MONTH(Paychecks!$A$5)-MONTH($C181))-1)/(($D181="Monthly")+3*($D181="Quarterly")+12*($D181="Yearly")))+1+(MOD(((YEAR(Paychecks!$A$5)-YEAR($C181))*12+MONTH(Paychecks!$A$5)-MONTH($C181)),(($D181="Monthly")+3*($D181="Quarterly")+12*($D181="Yearly")))=0)*(EDATE($C181,((YEAR(Paychecks!$A$5)-YEAR($C181))*12+MONTH(Paychecks!$A$5)-MONTH($C181)))&lt;Paychecks!$A$5)),($C181&gt;=Paychecks!$A$5)*($C181&lt;=Paychecks!$B$5))))</f>
      </c>
      <c r="O181" s="14">
        <f>IF(OR($A181="",$C181=""),0,IF((7*($D181="Weekly")+14*($D181="Every 2 weeks"))&gt;0,MAX(0,-INT(($C181-(Paychecks!$B$6+1))/(7*($D181="Weekly")+14*($D181="Every 2 weeks")))-MAX(0,-INT(($C181-Paychecks!$A$6)/(7*($D181="Weekly")+14*($D181="Every 2 weeks"))))),IF((($D181="Monthly")+3*($D181="Quarterly")+12*($D181="Yearly"))&gt;0,IF(((YEAR((Paychecks!$B$6+1))-YEAR($C181))*12+MONTH((Paychecks!$B$6+1))-MONTH($C181))&lt;0,0,INT((((YEAR((Paychecks!$B$6+1))-YEAR($C181))*12+MONTH((Paychecks!$B$6+1))-MONTH($C181))-1)/(($D181="Monthly")+3*($D181="Quarterly")+12*($D181="Yearly")))+1+(MOD(((YEAR((Paychecks!$B$6+1))-YEAR($C181))*12+MONTH((Paychecks!$B$6+1))-MONTH($C181)),(($D181="Monthly")+3*($D181="Quarterly")+12*($D181="Yearly")))=0)*(EDATE($C181,((YEAR((Paychecks!$B$6+1))-YEAR($C181))*12+MONTH((Paychecks!$B$6+1))-MONTH($C181)))&lt;(Paychecks!$B$6+1)))-IF(((YEAR(Paychecks!$A$6)-YEAR($C181))*12+MONTH(Paychecks!$A$6)-MONTH($C181))&lt;0,0,INT((((YEAR(Paychecks!$A$6)-YEAR($C181))*12+MONTH(Paychecks!$A$6)-MONTH($C181))-1)/(($D181="Monthly")+3*($D181="Quarterly")+12*($D181="Yearly")))+1+(MOD(((YEAR(Paychecks!$A$6)-YEAR($C181))*12+MONTH(Paychecks!$A$6)-MONTH($C181)),(($D181="Monthly")+3*($D181="Quarterly")+12*($D181="Yearly")))=0)*(EDATE($C181,((YEAR(Paychecks!$A$6)-YEAR($C181))*12+MONTH(Paychecks!$A$6)-MONTH($C181)))&lt;Paychecks!$A$6)),($C181&gt;=Paychecks!$A$6)*($C181&lt;=Paychecks!$B$6))))</f>
      </c>
      <c r="P181" s="14">
        <f>IF(OR($A181="",$C181=""),0,IF((7*($D181="Weekly")+14*($D181="Every 2 weeks"))&gt;0,MAX(0,-INT(($C181-(Paychecks!$B$7+1))/(7*($D181="Weekly")+14*($D181="Every 2 weeks")))-MAX(0,-INT(($C181-Paychecks!$A$7)/(7*($D181="Weekly")+14*($D181="Every 2 weeks"))))),IF((($D181="Monthly")+3*($D181="Quarterly")+12*($D181="Yearly"))&gt;0,IF(((YEAR((Paychecks!$B$7+1))-YEAR($C181))*12+MONTH((Paychecks!$B$7+1))-MONTH($C181))&lt;0,0,INT((((YEAR((Paychecks!$B$7+1))-YEAR($C181))*12+MONTH((Paychecks!$B$7+1))-MONTH($C181))-1)/(($D181="Monthly")+3*($D181="Quarterly")+12*($D181="Yearly")))+1+(MOD(((YEAR((Paychecks!$B$7+1))-YEAR($C181))*12+MONTH((Paychecks!$B$7+1))-MONTH($C181)),(($D181="Monthly")+3*($D181="Quarterly")+12*($D181="Yearly")))=0)*(EDATE($C181,((YEAR((Paychecks!$B$7+1))-YEAR($C181))*12+MONTH((Paychecks!$B$7+1))-MONTH($C181)))&lt;(Paychecks!$B$7+1)))-IF(((YEAR(Paychecks!$A$7)-YEAR($C181))*12+MONTH(Paychecks!$A$7)-MONTH($C181))&lt;0,0,INT((((YEAR(Paychecks!$A$7)-YEAR($C181))*12+MONTH(Paychecks!$A$7)-MONTH($C181))-1)/(($D181="Monthly")+3*($D181="Quarterly")+12*($D181="Yearly")))+1+(MOD(((YEAR(Paychecks!$A$7)-YEAR($C181))*12+MONTH(Paychecks!$A$7)-MONTH($C181)),(($D181="Monthly")+3*($D181="Quarterly")+12*($D181="Yearly")))=0)*(EDATE($C181,((YEAR(Paychecks!$A$7)-YEAR($C181))*12+MONTH(Paychecks!$A$7)-MONTH($C181)))&lt;Paychecks!$A$7)),($C181&gt;=Paychecks!$A$7)*($C181&lt;=Paychecks!$B$7))))</f>
      </c>
      <c r="Q181" s="14">
        <f>IF(OR($A181="",$C181=""),0,IF((7*($D181="Weekly")+14*($D181="Every 2 weeks"))&gt;0,MAX(0,-INT(($C181-(Paychecks!$B$8+1))/(7*($D181="Weekly")+14*($D181="Every 2 weeks")))-MAX(0,-INT(($C181-Paychecks!$A$8)/(7*($D181="Weekly")+14*($D181="Every 2 weeks"))))),IF((($D181="Monthly")+3*($D181="Quarterly")+12*($D181="Yearly"))&gt;0,IF(((YEAR((Paychecks!$B$8+1))-YEAR($C181))*12+MONTH((Paychecks!$B$8+1))-MONTH($C181))&lt;0,0,INT((((YEAR((Paychecks!$B$8+1))-YEAR($C181))*12+MONTH((Paychecks!$B$8+1))-MONTH($C181))-1)/(($D181="Monthly")+3*($D181="Quarterly")+12*($D181="Yearly")))+1+(MOD(((YEAR((Paychecks!$B$8+1))-YEAR($C181))*12+MONTH((Paychecks!$B$8+1))-MONTH($C181)),(($D181="Monthly")+3*($D181="Quarterly")+12*($D181="Yearly")))=0)*(EDATE($C181,((YEAR((Paychecks!$B$8+1))-YEAR($C181))*12+MONTH((Paychecks!$B$8+1))-MONTH($C181)))&lt;(Paychecks!$B$8+1)))-IF(((YEAR(Paychecks!$A$8)-YEAR($C181))*12+MONTH(Paychecks!$A$8)-MONTH($C181))&lt;0,0,INT((((YEAR(Paychecks!$A$8)-YEAR($C181))*12+MONTH(Paychecks!$A$8)-MONTH($C181))-1)/(($D181="Monthly")+3*($D181="Quarterly")+12*($D181="Yearly")))+1+(MOD(((YEAR(Paychecks!$A$8)-YEAR($C181))*12+MONTH(Paychecks!$A$8)-MONTH($C181)),(($D181="Monthly")+3*($D181="Quarterly")+12*($D181="Yearly")))=0)*(EDATE($C181,((YEAR(Paychecks!$A$8)-YEAR($C181))*12+MONTH(Paychecks!$A$8)-MONTH($C181)))&lt;Paychecks!$A$8)),($C181&gt;=Paychecks!$A$8)*($C181&lt;=Paychecks!$B$8))))</f>
      </c>
      <c r="R181" s="14">
        <f>IF(OR($A181="",$C181=""),0,IF((7*($D181="Weekly")+14*($D181="Every 2 weeks"))&gt;0,MAX(0,-INT(($C181-(Paychecks!$B$9+1))/(7*($D181="Weekly")+14*($D181="Every 2 weeks")))-MAX(0,-INT(($C181-Paychecks!$A$9)/(7*($D181="Weekly")+14*($D181="Every 2 weeks"))))),IF((($D181="Monthly")+3*($D181="Quarterly")+12*($D181="Yearly"))&gt;0,IF(((YEAR((Paychecks!$B$9+1))-YEAR($C181))*12+MONTH((Paychecks!$B$9+1))-MONTH($C181))&lt;0,0,INT((((YEAR((Paychecks!$B$9+1))-YEAR($C181))*12+MONTH((Paychecks!$B$9+1))-MONTH($C181))-1)/(($D181="Monthly")+3*($D181="Quarterly")+12*($D181="Yearly")))+1+(MOD(((YEAR((Paychecks!$B$9+1))-YEAR($C181))*12+MONTH((Paychecks!$B$9+1))-MONTH($C181)),(($D181="Monthly")+3*($D181="Quarterly")+12*($D181="Yearly")))=0)*(EDATE($C181,((YEAR((Paychecks!$B$9+1))-YEAR($C181))*12+MONTH((Paychecks!$B$9+1))-MONTH($C181)))&lt;(Paychecks!$B$9+1)))-IF(((YEAR(Paychecks!$A$9)-YEAR($C181))*12+MONTH(Paychecks!$A$9)-MONTH($C181))&lt;0,0,INT((((YEAR(Paychecks!$A$9)-YEAR($C181))*12+MONTH(Paychecks!$A$9)-MONTH($C181))-1)/(($D181="Monthly")+3*($D181="Quarterly")+12*($D181="Yearly")))+1+(MOD(((YEAR(Paychecks!$A$9)-YEAR($C181))*12+MONTH(Paychecks!$A$9)-MONTH($C181)),(($D181="Monthly")+3*($D181="Quarterly")+12*($D181="Yearly")))=0)*(EDATE($C181,((YEAR(Paychecks!$A$9)-YEAR($C181))*12+MONTH(Paychecks!$A$9)-MONTH($C181)))&lt;Paychecks!$A$9)),($C181&gt;=Paychecks!$A$9)*($C181&lt;=Paychecks!$B$9))))</f>
      </c>
    </row>
    <row r="182" spans="1:18" x14ac:dyDescent="0.25">
      <c r="A182" s="2"/>
      <c r="B182" s="11"/>
      <c r="C182" s="9"/>
      <c r="D182" s="2"/>
      <c r="E182" s="2"/>
      <c r="F182" s="2"/>
      <c r="G182" s="2">
        <f>IF(A182="","",IF(F182="Yes","Paid",IF(C182&lt;TODAY(),"Overdue",IF(C182-TODAY()&lt;=HeadsUp,"Due soon",IF(E182="Yes","Autopay","Upcoming")))))</f>
      </c>
      <c r="H182" s="2">
        <f>IF(OR(A182="",F182="Yes"),"",C182-TODAY())</f>
      </c>
      <c r="I182" s="9">
        <f>IF(OR(A182="",C182=""),"",IF(OR(C182&lt;Paychecks!$A$2,C182&gt;Paychecks!$B$9),"",INDEX(Paychecks!$A$2:$A$9,MATCH(C182,Paychecks!$A$2:$A$9,1))))</f>
      </c>
      <c r="J182" s="2"/>
      <c r="K182" s="14">
        <f>IF(OR($A182="",$C182=""),0,IF((7*($D182="Weekly")+14*($D182="Every 2 weeks"))&gt;0,MAX(0,-INT(($C182-(Paychecks!$B$2+1))/(7*($D182="Weekly")+14*($D182="Every 2 weeks")))-MAX(0,-INT(($C182-Paychecks!$A$2)/(7*($D182="Weekly")+14*($D182="Every 2 weeks"))))),IF((($D182="Monthly")+3*($D182="Quarterly")+12*($D182="Yearly"))&gt;0,IF(((YEAR((Paychecks!$B$2+1))-YEAR($C182))*12+MONTH((Paychecks!$B$2+1))-MONTH($C182))&lt;0,0,INT((((YEAR((Paychecks!$B$2+1))-YEAR($C182))*12+MONTH((Paychecks!$B$2+1))-MONTH($C182))-1)/(($D182="Monthly")+3*($D182="Quarterly")+12*($D182="Yearly")))+1+(MOD(((YEAR((Paychecks!$B$2+1))-YEAR($C182))*12+MONTH((Paychecks!$B$2+1))-MONTH($C182)),(($D182="Monthly")+3*($D182="Quarterly")+12*($D182="Yearly")))=0)*(EDATE($C182,((YEAR((Paychecks!$B$2+1))-YEAR($C182))*12+MONTH((Paychecks!$B$2+1))-MONTH($C182)))&lt;(Paychecks!$B$2+1)))-IF(((YEAR(Paychecks!$A$2)-YEAR($C182))*12+MONTH(Paychecks!$A$2)-MONTH($C182))&lt;0,0,INT((((YEAR(Paychecks!$A$2)-YEAR($C182))*12+MONTH(Paychecks!$A$2)-MONTH($C182))-1)/(($D182="Monthly")+3*($D182="Quarterly")+12*($D182="Yearly")))+1+(MOD(((YEAR(Paychecks!$A$2)-YEAR($C182))*12+MONTH(Paychecks!$A$2)-MONTH($C182)),(($D182="Monthly")+3*($D182="Quarterly")+12*($D182="Yearly")))=0)*(EDATE($C182,((YEAR(Paychecks!$A$2)-YEAR($C182))*12+MONTH(Paychecks!$A$2)-MONTH($C182)))&lt;Paychecks!$A$2)),($C182&gt;=Paychecks!$A$2)*($C182&lt;=Paychecks!$B$2))))</f>
      </c>
      <c r="L182" s="14">
        <f>IF(OR($A182="",$C182=""),0,IF((7*($D182="Weekly")+14*($D182="Every 2 weeks"))&gt;0,MAX(0,-INT(($C182-(Paychecks!$B$3+1))/(7*($D182="Weekly")+14*($D182="Every 2 weeks")))-MAX(0,-INT(($C182-Paychecks!$A$3)/(7*($D182="Weekly")+14*($D182="Every 2 weeks"))))),IF((($D182="Monthly")+3*($D182="Quarterly")+12*($D182="Yearly"))&gt;0,IF(((YEAR((Paychecks!$B$3+1))-YEAR($C182))*12+MONTH((Paychecks!$B$3+1))-MONTH($C182))&lt;0,0,INT((((YEAR((Paychecks!$B$3+1))-YEAR($C182))*12+MONTH((Paychecks!$B$3+1))-MONTH($C182))-1)/(($D182="Monthly")+3*($D182="Quarterly")+12*($D182="Yearly")))+1+(MOD(((YEAR((Paychecks!$B$3+1))-YEAR($C182))*12+MONTH((Paychecks!$B$3+1))-MONTH($C182)),(($D182="Monthly")+3*($D182="Quarterly")+12*($D182="Yearly")))=0)*(EDATE($C182,((YEAR((Paychecks!$B$3+1))-YEAR($C182))*12+MONTH((Paychecks!$B$3+1))-MONTH($C182)))&lt;(Paychecks!$B$3+1)))-IF(((YEAR(Paychecks!$A$3)-YEAR($C182))*12+MONTH(Paychecks!$A$3)-MONTH($C182))&lt;0,0,INT((((YEAR(Paychecks!$A$3)-YEAR($C182))*12+MONTH(Paychecks!$A$3)-MONTH($C182))-1)/(($D182="Monthly")+3*($D182="Quarterly")+12*($D182="Yearly")))+1+(MOD(((YEAR(Paychecks!$A$3)-YEAR($C182))*12+MONTH(Paychecks!$A$3)-MONTH($C182)),(($D182="Monthly")+3*($D182="Quarterly")+12*($D182="Yearly")))=0)*(EDATE($C182,((YEAR(Paychecks!$A$3)-YEAR($C182))*12+MONTH(Paychecks!$A$3)-MONTH($C182)))&lt;Paychecks!$A$3)),($C182&gt;=Paychecks!$A$3)*($C182&lt;=Paychecks!$B$3))))</f>
      </c>
      <c r="M182" s="14">
        <f>IF(OR($A182="",$C182=""),0,IF((7*($D182="Weekly")+14*($D182="Every 2 weeks"))&gt;0,MAX(0,-INT(($C182-(Paychecks!$B$4+1))/(7*($D182="Weekly")+14*($D182="Every 2 weeks")))-MAX(0,-INT(($C182-Paychecks!$A$4)/(7*($D182="Weekly")+14*($D182="Every 2 weeks"))))),IF((($D182="Monthly")+3*($D182="Quarterly")+12*($D182="Yearly"))&gt;0,IF(((YEAR((Paychecks!$B$4+1))-YEAR($C182))*12+MONTH((Paychecks!$B$4+1))-MONTH($C182))&lt;0,0,INT((((YEAR((Paychecks!$B$4+1))-YEAR($C182))*12+MONTH((Paychecks!$B$4+1))-MONTH($C182))-1)/(($D182="Monthly")+3*($D182="Quarterly")+12*($D182="Yearly")))+1+(MOD(((YEAR((Paychecks!$B$4+1))-YEAR($C182))*12+MONTH((Paychecks!$B$4+1))-MONTH($C182)),(($D182="Monthly")+3*($D182="Quarterly")+12*($D182="Yearly")))=0)*(EDATE($C182,((YEAR((Paychecks!$B$4+1))-YEAR($C182))*12+MONTH((Paychecks!$B$4+1))-MONTH($C182)))&lt;(Paychecks!$B$4+1)))-IF(((YEAR(Paychecks!$A$4)-YEAR($C182))*12+MONTH(Paychecks!$A$4)-MONTH($C182))&lt;0,0,INT((((YEAR(Paychecks!$A$4)-YEAR($C182))*12+MONTH(Paychecks!$A$4)-MONTH($C182))-1)/(($D182="Monthly")+3*($D182="Quarterly")+12*($D182="Yearly")))+1+(MOD(((YEAR(Paychecks!$A$4)-YEAR($C182))*12+MONTH(Paychecks!$A$4)-MONTH($C182)),(($D182="Monthly")+3*($D182="Quarterly")+12*($D182="Yearly")))=0)*(EDATE($C182,((YEAR(Paychecks!$A$4)-YEAR($C182))*12+MONTH(Paychecks!$A$4)-MONTH($C182)))&lt;Paychecks!$A$4)),($C182&gt;=Paychecks!$A$4)*($C182&lt;=Paychecks!$B$4))))</f>
      </c>
      <c r="N182" s="14">
        <f>IF(OR($A182="",$C182=""),0,IF((7*($D182="Weekly")+14*($D182="Every 2 weeks"))&gt;0,MAX(0,-INT(($C182-(Paychecks!$B$5+1))/(7*($D182="Weekly")+14*($D182="Every 2 weeks")))-MAX(0,-INT(($C182-Paychecks!$A$5)/(7*($D182="Weekly")+14*($D182="Every 2 weeks"))))),IF((($D182="Monthly")+3*($D182="Quarterly")+12*($D182="Yearly"))&gt;0,IF(((YEAR((Paychecks!$B$5+1))-YEAR($C182))*12+MONTH((Paychecks!$B$5+1))-MONTH($C182))&lt;0,0,INT((((YEAR((Paychecks!$B$5+1))-YEAR($C182))*12+MONTH((Paychecks!$B$5+1))-MONTH($C182))-1)/(($D182="Monthly")+3*($D182="Quarterly")+12*($D182="Yearly")))+1+(MOD(((YEAR((Paychecks!$B$5+1))-YEAR($C182))*12+MONTH((Paychecks!$B$5+1))-MONTH($C182)),(($D182="Monthly")+3*($D182="Quarterly")+12*($D182="Yearly")))=0)*(EDATE($C182,((YEAR((Paychecks!$B$5+1))-YEAR($C182))*12+MONTH((Paychecks!$B$5+1))-MONTH($C182)))&lt;(Paychecks!$B$5+1)))-IF(((YEAR(Paychecks!$A$5)-YEAR($C182))*12+MONTH(Paychecks!$A$5)-MONTH($C182))&lt;0,0,INT((((YEAR(Paychecks!$A$5)-YEAR($C182))*12+MONTH(Paychecks!$A$5)-MONTH($C182))-1)/(($D182="Monthly")+3*($D182="Quarterly")+12*($D182="Yearly")))+1+(MOD(((YEAR(Paychecks!$A$5)-YEAR($C182))*12+MONTH(Paychecks!$A$5)-MONTH($C182)),(($D182="Monthly")+3*($D182="Quarterly")+12*($D182="Yearly")))=0)*(EDATE($C182,((YEAR(Paychecks!$A$5)-YEAR($C182))*12+MONTH(Paychecks!$A$5)-MONTH($C182)))&lt;Paychecks!$A$5)),($C182&gt;=Paychecks!$A$5)*($C182&lt;=Paychecks!$B$5))))</f>
      </c>
      <c r="O182" s="14">
        <f>IF(OR($A182="",$C182=""),0,IF((7*($D182="Weekly")+14*($D182="Every 2 weeks"))&gt;0,MAX(0,-INT(($C182-(Paychecks!$B$6+1))/(7*($D182="Weekly")+14*($D182="Every 2 weeks")))-MAX(0,-INT(($C182-Paychecks!$A$6)/(7*($D182="Weekly")+14*($D182="Every 2 weeks"))))),IF((($D182="Monthly")+3*($D182="Quarterly")+12*($D182="Yearly"))&gt;0,IF(((YEAR((Paychecks!$B$6+1))-YEAR($C182))*12+MONTH((Paychecks!$B$6+1))-MONTH($C182))&lt;0,0,INT((((YEAR((Paychecks!$B$6+1))-YEAR($C182))*12+MONTH((Paychecks!$B$6+1))-MONTH($C182))-1)/(($D182="Monthly")+3*($D182="Quarterly")+12*($D182="Yearly")))+1+(MOD(((YEAR((Paychecks!$B$6+1))-YEAR($C182))*12+MONTH((Paychecks!$B$6+1))-MONTH($C182)),(($D182="Monthly")+3*($D182="Quarterly")+12*($D182="Yearly")))=0)*(EDATE($C182,((YEAR((Paychecks!$B$6+1))-YEAR($C182))*12+MONTH((Paychecks!$B$6+1))-MONTH($C182)))&lt;(Paychecks!$B$6+1)))-IF(((YEAR(Paychecks!$A$6)-YEAR($C182))*12+MONTH(Paychecks!$A$6)-MONTH($C182))&lt;0,0,INT((((YEAR(Paychecks!$A$6)-YEAR($C182))*12+MONTH(Paychecks!$A$6)-MONTH($C182))-1)/(($D182="Monthly")+3*($D182="Quarterly")+12*($D182="Yearly")))+1+(MOD(((YEAR(Paychecks!$A$6)-YEAR($C182))*12+MONTH(Paychecks!$A$6)-MONTH($C182)),(($D182="Monthly")+3*($D182="Quarterly")+12*($D182="Yearly")))=0)*(EDATE($C182,((YEAR(Paychecks!$A$6)-YEAR($C182))*12+MONTH(Paychecks!$A$6)-MONTH($C182)))&lt;Paychecks!$A$6)),($C182&gt;=Paychecks!$A$6)*($C182&lt;=Paychecks!$B$6))))</f>
      </c>
      <c r="P182" s="14">
        <f>IF(OR($A182="",$C182=""),0,IF((7*($D182="Weekly")+14*($D182="Every 2 weeks"))&gt;0,MAX(0,-INT(($C182-(Paychecks!$B$7+1))/(7*($D182="Weekly")+14*($D182="Every 2 weeks")))-MAX(0,-INT(($C182-Paychecks!$A$7)/(7*($D182="Weekly")+14*($D182="Every 2 weeks"))))),IF((($D182="Monthly")+3*($D182="Quarterly")+12*($D182="Yearly"))&gt;0,IF(((YEAR((Paychecks!$B$7+1))-YEAR($C182))*12+MONTH((Paychecks!$B$7+1))-MONTH($C182))&lt;0,0,INT((((YEAR((Paychecks!$B$7+1))-YEAR($C182))*12+MONTH((Paychecks!$B$7+1))-MONTH($C182))-1)/(($D182="Monthly")+3*($D182="Quarterly")+12*($D182="Yearly")))+1+(MOD(((YEAR((Paychecks!$B$7+1))-YEAR($C182))*12+MONTH((Paychecks!$B$7+1))-MONTH($C182)),(($D182="Monthly")+3*($D182="Quarterly")+12*($D182="Yearly")))=0)*(EDATE($C182,((YEAR((Paychecks!$B$7+1))-YEAR($C182))*12+MONTH((Paychecks!$B$7+1))-MONTH($C182)))&lt;(Paychecks!$B$7+1)))-IF(((YEAR(Paychecks!$A$7)-YEAR($C182))*12+MONTH(Paychecks!$A$7)-MONTH($C182))&lt;0,0,INT((((YEAR(Paychecks!$A$7)-YEAR($C182))*12+MONTH(Paychecks!$A$7)-MONTH($C182))-1)/(($D182="Monthly")+3*($D182="Quarterly")+12*($D182="Yearly")))+1+(MOD(((YEAR(Paychecks!$A$7)-YEAR($C182))*12+MONTH(Paychecks!$A$7)-MONTH($C182)),(($D182="Monthly")+3*($D182="Quarterly")+12*($D182="Yearly")))=0)*(EDATE($C182,((YEAR(Paychecks!$A$7)-YEAR($C182))*12+MONTH(Paychecks!$A$7)-MONTH($C182)))&lt;Paychecks!$A$7)),($C182&gt;=Paychecks!$A$7)*($C182&lt;=Paychecks!$B$7))))</f>
      </c>
      <c r="Q182" s="14">
        <f>IF(OR($A182="",$C182=""),0,IF((7*($D182="Weekly")+14*($D182="Every 2 weeks"))&gt;0,MAX(0,-INT(($C182-(Paychecks!$B$8+1))/(7*($D182="Weekly")+14*($D182="Every 2 weeks")))-MAX(0,-INT(($C182-Paychecks!$A$8)/(7*($D182="Weekly")+14*($D182="Every 2 weeks"))))),IF((($D182="Monthly")+3*($D182="Quarterly")+12*($D182="Yearly"))&gt;0,IF(((YEAR((Paychecks!$B$8+1))-YEAR($C182))*12+MONTH((Paychecks!$B$8+1))-MONTH($C182))&lt;0,0,INT((((YEAR((Paychecks!$B$8+1))-YEAR($C182))*12+MONTH((Paychecks!$B$8+1))-MONTH($C182))-1)/(($D182="Monthly")+3*($D182="Quarterly")+12*($D182="Yearly")))+1+(MOD(((YEAR((Paychecks!$B$8+1))-YEAR($C182))*12+MONTH((Paychecks!$B$8+1))-MONTH($C182)),(($D182="Monthly")+3*($D182="Quarterly")+12*($D182="Yearly")))=0)*(EDATE($C182,((YEAR((Paychecks!$B$8+1))-YEAR($C182))*12+MONTH((Paychecks!$B$8+1))-MONTH($C182)))&lt;(Paychecks!$B$8+1)))-IF(((YEAR(Paychecks!$A$8)-YEAR($C182))*12+MONTH(Paychecks!$A$8)-MONTH($C182))&lt;0,0,INT((((YEAR(Paychecks!$A$8)-YEAR($C182))*12+MONTH(Paychecks!$A$8)-MONTH($C182))-1)/(($D182="Monthly")+3*($D182="Quarterly")+12*($D182="Yearly")))+1+(MOD(((YEAR(Paychecks!$A$8)-YEAR($C182))*12+MONTH(Paychecks!$A$8)-MONTH($C182)),(($D182="Monthly")+3*($D182="Quarterly")+12*($D182="Yearly")))=0)*(EDATE($C182,((YEAR(Paychecks!$A$8)-YEAR($C182))*12+MONTH(Paychecks!$A$8)-MONTH($C182)))&lt;Paychecks!$A$8)),($C182&gt;=Paychecks!$A$8)*($C182&lt;=Paychecks!$B$8))))</f>
      </c>
      <c r="R182" s="14">
        <f>IF(OR($A182="",$C182=""),0,IF((7*($D182="Weekly")+14*($D182="Every 2 weeks"))&gt;0,MAX(0,-INT(($C182-(Paychecks!$B$9+1))/(7*($D182="Weekly")+14*($D182="Every 2 weeks")))-MAX(0,-INT(($C182-Paychecks!$A$9)/(7*($D182="Weekly")+14*($D182="Every 2 weeks"))))),IF((($D182="Monthly")+3*($D182="Quarterly")+12*($D182="Yearly"))&gt;0,IF(((YEAR((Paychecks!$B$9+1))-YEAR($C182))*12+MONTH((Paychecks!$B$9+1))-MONTH($C182))&lt;0,0,INT((((YEAR((Paychecks!$B$9+1))-YEAR($C182))*12+MONTH((Paychecks!$B$9+1))-MONTH($C182))-1)/(($D182="Monthly")+3*($D182="Quarterly")+12*($D182="Yearly")))+1+(MOD(((YEAR((Paychecks!$B$9+1))-YEAR($C182))*12+MONTH((Paychecks!$B$9+1))-MONTH($C182)),(($D182="Monthly")+3*($D182="Quarterly")+12*($D182="Yearly")))=0)*(EDATE($C182,((YEAR((Paychecks!$B$9+1))-YEAR($C182))*12+MONTH((Paychecks!$B$9+1))-MONTH($C182)))&lt;(Paychecks!$B$9+1)))-IF(((YEAR(Paychecks!$A$9)-YEAR($C182))*12+MONTH(Paychecks!$A$9)-MONTH($C182))&lt;0,0,INT((((YEAR(Paychecks!$A$9)-YEAR($C182))*12+MONTH(Paychecks!$A$9)-MONTH($C182))-1)/(($D182="Monthly")+3*($D182="Quarterly")+12*($D182="Yearly")))+1+(MOD(((YEAR(Paychecks!$A$9)-YEAR($C182))*12+MONTH(Paychecks!$A$9)-MONTH($C182)),(($D182="Monthly")+3*($D182="Quarterly")+12*($D182="Yearly")))=0)*(EDATE($C182,((YEAR(Paychecks!$A$9)-YEAR($C182))*12+MONTH(Paychecks!$A$9)-MONTH($C182)))&lt;Paychecks!$A$9)),($C182&gt;=Paychecks!$A$9)*($C182&lt;=Paychecks!$B$9))))</f>
      </c>
    </row>
    <row r="183" spans="1:18" x14ac:dyDescent="0.25">
      <c r="A183" s="2"/>
      <c r="B183" s="11"/>
      <c r="C183" s="9"/>
      <c r="D183" s="2"/>
      <c r="E183" s="2"/>
      <c r="F183" s="2"/>
      <c r="G183" s="2">
        <f>IF(A183="","",IF(F183="Yes","Paid",IF(C183&lt;TODAY(),"Overdue",IF(C183-TODAY()&lt;=HeadsUp,"Due soon",IF(E183="Yes","Autopay","Upcoming")))))</f>
      </c>
      <c r="H183" s="2">
        <f>IF(OR(A183="",F183="Yes"),"",C183-TODAY())</f>
      </c>
      <c r="I183" s="9">
        <f>IF(OR(A183="",C183=""),"",IF(OR(C183&lt;Paychecks!$A$2,C183&gt;Paychecks!$B$9),"",INDEX(Paychecks!$A$2:$A$9,MATCH(C183,Paychecks!$A$2:$A$9,1))))</f>
      </c>
      <c r="J183" s="2"/>
      <c r="K183" s="14">
        <f>IF(OR($A183="",$C183=""),0,IF((7*($D183="Weekly")+14*($D183="Every 2 weeks"))&gt;0,MAX(0,-INT(($C183-(Paychecks!$B$2+1))/(7*($D183="Weekly")+14*($D183="Every 2 weeks")))-MAX(0,-INT(($C183-Paychecks!$A$2)/(7*($D183="Weekly")+14*($D183="Every 2 weeks"))))),IF((($D183="Monthly")+3*($D183="Quarterly")+12*($D183="Yearly"))&gt;0,IF(((YEAR((Paychecks!$B$2+1))-YEAR($C183))*12+MONTH((Paychecks!$B$2+1))-MONTH($C183))&lt;0,0,INT((((YEAR((Paychecks!$B$2+1))-YEAR($C183))*12+MONTH((Paychecks!$B$2+1))-MONTH($C183))-1)/(($D183="Monthly")+3*($D183="Quarterly")+12*($D183="Yearly")))+1+(MOD(((YEAR((Paychecks!$B$2+1))-YEAR($C183))*12+MONTH((Paychecks!$B$2+1))-MONTH($C183)),(($D183="Monthly")+3*($D183="Quarterly")+12*($D183="Yearly")))=0)*(EDATE($C183,((YEAR((Paychecks!$B$2+1))-YEAR($C183))*12+MONTH((Paychecks!$B$2+1))-MONTH($C183)))&lt;(Paychecks!$B$2+1)))-IF(((YEAR(Paychecks!$A$2)-YEAR($C183))*12+MONTH(Paychecks!$A$2)-MONTH($C183))&lt;0,0,INT((((YEAR(Paychecks!$A$2)-YEAR($C183))*12+MONTH(Paychecks!$A$2)-MONTH($C183))-1)/(($D183="Monthly")+3*($D183="Quarterly")+12*($D183="Yearly")))+1+(MOD(((YEAR(Paychecks!$A$2)-YEAR($C183))*12+MONTH(Paychecks!$A$2)-MONTH($C183)),(($D183="Monthly")+3*($D183="Quarterly")+12*($D183="Yearly")))=0)*(EDATE($C183,((YEAR(Paychecks!$A$2)-YEAR($C183))*12+MONTH(Paychecks!$A$2)-MONTH($C183)))&lt;Paychecks!$A$2)),($C183&gt;=Paychecks!$A$2)*($C183&lt;=Paychecks!$B$2))))</f>
      </c>
      <c r="L183" s="14">
        <f>IF(OR($A183="",$C183=""),0,IF((7*($D183="Weekly")+14*($D183="Every 2 weeks"))&gt;0,MAX(0,-INT(($C183-(Paychecks!$B$3+1))/(7*($D183="Weekly")+14*($D183="Every 2 weeks")))-MAX(0,-INT(($C183-Paychecks!$A$3)/(7*($D183="Weekly")+14*($D183="Every 2 weeks"))))),IF((($D183="Monthly")+3*($D183="Quarterly")+12*($D183="Yearly"))&gt;0,IF(((YEAR((Paychecks!$B$3+1))-YEAR($C183))*12+MONTH((Paychecks!$B$3+1))-MONTH($C183))&lt;0,0,INT((((YEAR((Paychecks!$B$3+1))-YEAR($C183))*12+MONTH((Paychecks!$B$3+1))-MONTH($C183))-1)/(($D183="Monthly")+3*($D183="Quarterly")+12*($D183="Yearly")))+1+(MOD(((YEAR((Paychecks!$B$3+1))-YEAR($C183))*12+MONTH((Paychecks!$B$3+1))-MONTH($C183)),(($D183="Monthly")+3*($D183="Quarterly")+12*($D183="Yearly")))=0)*(EDATE($C183,((YEAR((Paychecks!$B$3+1))-YEAR($C183))*12+MONTH((Paychecks!$B$3+1))-MONTH($C183)))&lt;(Paychecks!$B$3+1)))-IF(((YEAR(Paychecks!$A$3)-YEAR($C183))*12+MONTH(Paychecks!$A$3)-MONTH($C183))&lt;0,0,INT((((YEAR(Paychecks!$A$3)-YEAR($C183))*12+MONTH(Paychecks!$A$3)-MONTH($C183))-1)/(($D183="Monthly")+3*($D183="Quarterly")+12*($D183="Yearly")))+1+(MOD(((YEAR(Paychecks!$A$3)-YEAR($C183))*12+MONTH(Paychecks!$A$3)-MONTH($C183)),(($D183="Monthly")+3*($D183="Quarterly")+12*($D183="Yearly")))=0)*(EDATE($C183,((YEAR(Paychecks!$A$3)-YEAR($C183))*12+MONTH(Paychecks!$A$3)-MONTH($C183)))&lt;Paychecks!$A$3)),($C183&gt;=Paychecks!$A$3)*($C183&lt;=Paychecks!$B$3))))</f>
      </c>
      <c r="M183" s="14">
        <f>IF(OR($A183="",$C183=""),0,IF((7*($D183="Weekly")+14*($D183="Every 2 weeks"))&gt;0,MAX(0,-INT(($C183-(Paychecks!$B$4+1))/(7*($D183="Weekly")+14*($D183="Every 2 weeks")))-MAX(0,-INT(($C183-Paychecks!$A$4)/(7*($D183="Weekly")+14*($D183="Every 2 weeks"))))),IF((($D183="Monthly")+3*($D183="Quarterly")+12*($D183="Yearly"))&gt;0,IF(((YEAR((Paychecks!$B$4+1))-YEAR($C183))*12+MONTH((Paychecks!$B$4+1))-MONTH($C183))&lt;0,0,INT((((YEAR((Paychecks!$B$4+1))-YEAR($C183))*12+MONTH((Paychecks!$B$4+1))-MONTH($C183))-1)/(($D183="Monthly")+3*($D183="Quarterly")+12*($D183="Yearly")))+1+(MOD(((YEAR((Paychecks!$B$4+1))-YEAR($C183))*12+MONTH((Paychecks!$B$4+1))-MONTH($C183)),(($D183="Monthly")+3*($D183="Quarterly")+12*($D183="Yearly")))=0)*(EDATE($C183,((YEAR((Paychecks!$B$4+1))-YEAR($C183))*12+MONTH((Paychecks!$B$4+1))-MONTH($C183)))&lt;(Paychecks!$B$4+1)))-IF(((YEAR(Paychecks!$A$4)-YEAR($C183))*12+MONTH(Paychecks!$A$4)-MONTH($C183))&lt;0,0,INT((((YEAR(Paychecks!$A$4)-YEAR($C183))*12+MONTH(Paychecks!$A$4)-MONTH($C183))-1)/(($D183="Monthly")+3*($D183="Quarterly")+12*($D183="Yearly")))+1+(MOD(((YEAR(Paychecks!$A$4)-YEAR($C183))*12+MONTH(Paychecks!$A$4)-MONTH($C183)),(($D183="Monthly")+3*($D183="Quarterly")+12*($D183="Yearly")))=0)*(EDATE($C183,((YEAR(Paychecks!$A$4)-YEAR($C183))*12+MONTH(Paychecks!$A$4)-MONTH($C183)))&lt;Paychecks!$A$4)),($C183&gt;=Paychecks!$A$4)*($C183&lt;=Paychecks!$B$4))))</f>
      </c>
      <c r="N183" s="14">
        <f>IF(OR($A183="",$C183=""),0,IF((7*($D183="Weekly")+14*($D183="Every 2 weeks"))&gt;0,MAX(0,-INT(($C183-(Paychecks!$B$5+1))/(7*($D183="Weekly")+14*($D183="Every 2 weeks")))-MAX(0,-INT(($C183-Paychecks!$A$5)/(7*($D183="Weekly")+14*($D183="Every 2 weeks"))))),IF((($D183="Monthly")+3*($D183="Quarterly")+12*($D183="Yearly"))&gt;0,IF(((YEAR((Paychecks!$B$5+1))-YEAR($C183))*12+MONTH((Paychecks!$B$5+1))-MONTH($C183))&lt;0,0,INT((((YEAR((Paychecks!$B$5+1))-YEAR($C183))*12+MONTH((Paychecks!$B$5+1))-MONTH($C183))-1)/(($D183="Monthly")+3*($D183="Quarterly")+12*($D183="Yearly")))+1+(MOD(((YEAR((Paychecks!$B$5+1))-YEAR($C183))*12+MONTH((Paychecks!$B$5+1))-MONTH($C183)),(($D183="Monthly")+3*($D183="Quarterly")+12*($D183="Yearly")))=0)*(EDATE($C183,((YEAR((Paychecks!$B$5+1))-YEAR($C183))*12+MONTH((Paychecks!$B$5+1))-MONTH($C183)))&lt;(Paychecks!$B$5+1)))-IF(((YEAR(Paychecks!$A$5)-YEAR($C183))*12+MONTH(Paychecks!$A$5)-MONTH($C183))&lt;0,0,INT((((YEAR(Paychecks!$A$5)-YEAR($C183))*12+MONTH(Paychecks!$A$5)-MONTH($C183))-1)/(($D183="Monthly")+3*($D183="Quarterly")+12*($D183="Yearly")))+1+(MOD(((YEAR(Paychecks!$A$5)-YEAR($C183))*12+MONTH(Paychecks!$A$5)-MONTH($C183)),(($D183="Monthly")+3*($D183="Quarterly")+12*($D183="Yearly")))=0)*(EDATE($C183,((YEAR(Paychecks!$A$5)-YEAR($C183))*12+MONTH(Paychecks!$A$5)-MONTH($C183)))&lt;Paychecks!$A$5)),($C183&gt;=Paychecks!$A$5)*($C183&lt;=Paychecks!$B$5))))</f>
      </c>
      <c r="O183" s="14">
        <f>IF(OR($A183="",$C183=""),0,IF((7*($D183="Weekly")+14*($D183="Every 2 weeks"))&gt;0,MAX(0,-INT(($C183-(Paychecks!$B$6+1))/(7*($D183="Weekly")+14*($D183="Every 2 weeks")))-MAX(0,-INT(($C183-Paychecks!$A$6)/(7*($D183="Weekly")+14*($D183="Every 2 weeks"))))),IF((($D183="Monthly")+3*($D183="Quarterly")+12*($D183="Yearly"))&gt;0,IF(((YEAR((Paychecks!$B$6+1))-YEAR($C183))*12+MONTH((Paychecks!$B$6+1))-MONTH($C183))&lt;0,0,INT((((YEAR((Paychecks!$B$6+1))-YEAR($C183))*12+MONTH((Paychecks!$B$6+1))-MONTH($C183))-1)/(($D183="Monthly")+3*($D183="Quarterly")+12*($D183="Yearly")))+1+(MOD(((YEAR((Paychecks!$B$6+1))-YEAR($C183))*12+MONTH((Paychecks!$B$6+1))-MONTH($C183)),(($D183="Monthly")+3*($D183="Quarterly")+12*($D183="Yearly")))=0)*(EDATE($C183,((YEAR((Paychecks!$B$6+1))-YEAR($C183))*12+MONTH((Paychecks!$B$6+1))-MONTH($C183)))&lt;(Paychecks!$B$6+1)))-IF(((YEAR(Paychecks!$A$6)-YEAR($C183))*12+MONTH(Paychecks!$A$6)-MONTH($C183))&lt;0,0,INT((((YEAR(Paychecks!$A$6)-YEAR($C183))*12+MONTH(Paychecks!$A$6)-MONTH($C183))-1)/(($D183="Monthly")+3*($D183="Quarterly")+12*($D183="Yearly")))+1+(MOD(((YEAR(Paychecks!$A$6)-YEAR($C183))*12+MONTH(Paychecks!$A$6)-MONTH($C183)),(($D183="Monthly")+3*($D183="Quarterly")+12*($D183="Yearly")))=0)*(EDATE($C183,((YEAR(Paychecks!$A$6)-YEAR($C183))*12+MONTH(Paychecks!$A$6)-MONTH($C183)))&lt;Paychecks!$A$6)),($C183&gt;=Paychecks!$A$6)*($C183&lt;=Paychecks!$B$6))))</f>
      </c>
      <c r="P183" s="14">
        <f>IF(OR($A183="",$C183=""),0,IF((7*($D183="Weekly")+14*($D183="Every 2 weeks"))&gt;0,MAX(0,-INT(($C183-(Paychecks!$B$7+1))/(7*($D183="Weekly")+14*($D183="Every 2 weeks")))-MAX(0,-INT(($C183-Paychecks!$A$7)/(7*($D183="Weekly")+14*($D183="Every 2 weeks"))))),IF((($D183="Monthly")+3*($D183="Quarterly")+12*($D183="Yearly"))&gt;0,IF(((YEAR((Paychecks!$B$7+1))-YEAR($C183))*12+MONTH((Paychecks!$B$7+1))-MONTH($C183))&lt;0,0,INT((((YEAR((Paychecks!$B$7+1))-YEAR($C183))*12+MONTH((Paychecks!$B$7+1))-MONTH($C183))-1)/(($D183="Monthly")+3*($D183="Quarterly")+12*($D183="Yearly")))+1+(MOD(((YEAR((Paychecks!$B$7+1))-YEAR($C183))*12+MONTH((Paychecks!$B$7+1))-MONTH($C183)),(($D183="Monthly")+3*($D183="Quarterly")+12*($D183="Yearly")))=0)*(EDATE($C183,((YEAR((Paychecks!$B$7+1))-YEAR($C183))*12+MONTH((Paychecks!$B$7+1))-MONTH($C183)))&lt;(Paychecks!$B$7+1)))-IF(((YEAR(Paychecks!$A$7)-YEAR($C183))*12+MONTH(Paychecks!$A$7)-MONTH($C183))&lt;0,0,INT((((YEAR(Paychecks!$A$7)-YEAR($C183))*12+MONTH(Paychecks!$A$7)-MONTH($C183))-1)/(($D183="Monthly")+3*($D183="Quarterly")+12*($D183="Yearly")))+1+(MOD(((YEAR(Paychecks!$A$7)-YEAR($C183))*12+MONTH(Paychecks!$A$7)-MONTH($C183)),(($D183="Monthly")+3*($D183="Quarterly")+12*($D183="Yearly")))=0)*(EDATE($C183,((YEAR(Paychecks!$A$7)-YEAR($C183))*12+MONTH(Paychecks!$A$7)-MONTH($C183)))&lt;Paychecks!$A$7)),($C183&gt;=Paychecks!$A$7)*($C183&lt;=Paychecks!$B$7))))</f>
      </c>
      <c r="Q183" s="14">
        <f>IF(OR($A183="",$C183=""),0,IF((7*($D183="Weekly")+14*($D183="Every 2 weeks"))&gt;0,MAX(0,-INT(($C183-(Paychecks!$B$8+1))/(7*($D183="Weekly")+14*($D183="Every 2 weeks")))-MAX(0,-INT(($C183-Paychecks!$A$8)/(7*($D183="Weekly")+14*($D183="Every 2 weeks"))))),IF((($D183="Monthly")+3*($D183="Quarterly")+12*($D183="Yearly"))&gt;0,IF(((YEAR((Paychecks!$B$8+1))-YEAR($C183))*12+MONTH((Paychecks!$B$8+1))-MONTH($C183))&lt;0,0,INT((((YEAR((Paychecks!$B$8+1))-YEAR($C183))*12+MONTH((Paychecks!$B$8+1))-MONTH($C183))-1)/(($D183="Monthly")+3*($D183="Quarterly")+12*($D183="Yearly")))+1+(MOD(((YEAR((Paychecks!$B$8+1))-YEAR($C183))*12+MONTH((Paychecks!$B$8+1))-MONTH($C183)),(($D183="Monthly")+3*($D183="Quarterly")+12*($D183="Yearly")))=0)*(EDATE($C183,((YEAR((Paychecks!$B$8+1))-YEAR($C183))*12+MONTH((Paychecks!$B$8+1))-MONTH($C183)))&lt;(Paychecks!$B$8+1)))-IF(((YEAR(Paychecks!$A$8)-YEAR($C183))*12+MONTH(Paychecks!$A$8)-MONTH($C183))&lt;0,0,INT((((YEAR(Paychecks!$A$8)-YEAR($C183))*12+MONTH(Paychecks!$A$8)-MONTH($C183))-1)/(($D183="Monthly")+3*($D183="Quarterly")+12*($D183="Yearly")))+1+(MOD(((YEAR(Paychecks!$A$8)-YEAR($C183))*12+MONTH(Paychecks!$A$8)-MONTH($C183)),(($D183="Monthly")+3*($D183="Quarterly")+12*($D183="Yearly")))=0)*(EDATE($C183,((YEAR(Paychecks!$A$8)-YEAR($C183))*12+MONTH(Paychecks!$A$8)-MONTH($C183)))&lt;Paychecks!$A$8)),($C183&gt;=Paychecks!$A$8)*($C183&lt;=Paychecks!$B$8))))</f>
      </c>
      <c r="R183" s="14">
        <f>IF(OR($A183="",$C183=""),0,IF((7*($D183="Weekly")+14*($D183="Every 2 weeks"))&gt;0,MAX(0,-INT(($C183-(Paychecks!$B$9+1))/(7*($D183="Weekly")+14*($D183="Every 2 weeks")))-MAX(0,-INT(($C183-Paychecks!$A$9)/(7*($D183="Weekly")+14*($D183="Every 2 weeks"))))),IF((($D183="Monthly")+3*($D183="Quarterly")+12*($D183="Yearly"))&gt;0,IF(((YEAR((Paychecks!$B$9+1))-YEAR($C183))*12+MONTH((Paychecks!$B$9+1))-MONTH($C183))&lt;0,0,INT((((YEAR((Paychecks!$B$9+1))-YEAR($C183))*12+MONTH((Paychecks!$B$9+1))-MONTH($C183))-1)/(($D183="Monthly")+3*($D183="Quarterly")+12*($D183="Yearly")))+1+(MOD(((YEAR((Paychecks!$B$9+1))-YEAR($C183))*12+MONTH((Paychecks!$B$9+1))-MONTH($C183)),(($D183="Monthly")+3*($D183="Quarterly")+12*($D183="Yearly")))=0)*(EDATE($C183,((YEAR((Paychecks!$B$9+1))-YEAR($C183))*12+MONTH((Paychecks!$B$9+1))-MONTH($C183)))&lt;(Paychecks!$B$9+1)))-IF(((YEAR(Paychecks!$A$9)-YEAR($C183))*12+MONTH(Paychecks!$A$9)-MONTH($C183))&lt;0,0,INT((((YEAR(Paychecks!$A$9)-YEAR($C183))*12+MONTH(Paychecks!$A$9)-MONTH($C183))-1)/(($D183="Monthly")+3*($D183="Quarterly")+12*($D183="Yearly")))+1+(MOD(((YEAR(Paychecks!$A$9)-YEAR($C183))*12+MONTH(Paychecks!$A$9)-MONTH($C183)),(($D183="Monthly")+3*($D183="Quarterly")+12*($D183="Yearly")))=0)*(EDATE($C183,((YEAR(Paychecks!$A$9)-YEAR($C183))*12+MONTH(Paychecks!$A$9)-MONTH($C183)))&lt;Paychecks!$A$9)),($C183&gt;=Paychecks!$A$9)*($C183&lt;=Paychecks!$B$9))))</f>
      </c>
    </row>
    <row r="184" spans="1:18" x14ac:dyDescent="0.25">
      <c r="A184" s="2"/>
      <c r="B184" s="11"/>
      <c r="C184" s="9"/>
      <c r="D184" s="2"/>
      <c r="E184" s="2"/>
      <c r="F184" s="2"/>
      <c r="G184" s="2">
        <f>IF(A184="","",IF(F184="Yes","Paid",IF(C184&lt;TODAY(),"Overdue",IF(C184-TODAY()&lt;=HeadsUp,"Due soon",IF(E184="Yes","Autopay","Upcoming")))))</f>
      </c>
      <c r="H184" s="2">
        <f>IF(OR(A184="",F184="Yes"),"",C184-TODAY())</f>
      </c>
      <c r="I184" s="9">
        <f>IF(OR(A184="",C184=""),"",IF(OR(C184&lt;Paychecks!$A$2,C184&gt;Paychecks!$B$9),"",INDEX(Paychecks!$A$2:$A$9,MATCH(C184,Paychecks!$A$2:$A$9,1))))</f>
      </c>
      <c r="J184" s="2"/>
      <c r="K184" s="14">
        <f>IF(OR($A184="",$C184=""),0,IF((7*($D184="Weekly")+14*($D184="Every 2 weeks"))&gt;0,MAX(0,-INT(($C184-(Paychecks!$B$2+1))/(7*($D184="Weekly")+14*($D184="Every 2 weeks")))-MAX(0,-INT(($C184-Paychecks!$A$2)/(7*($D184="Weekly")+14*($D184="Every 2 weeks"))))),IF((($D184="Monthly")+3*($D184="Quarterly")+12*($D184="Yearly"))&gt;0,IF(((YEAR((Paychecks!$B$2+1))-YEAR($C184))*12+MONTH((Paychecks!$B$2+1))-MONTH($C184))&lt;0,0,INT((((YEAR((Paychecks!$B$2+1))-YEAR($C184))*12+MONTH((Paychecks!$B$2+1))-MONTH($C184))-1)/(($D184="Monthly")+3*($D184="Quarterly")+12*($D184="Yearly")))+1+(MOD(((YEAR((Paychecks!$B$2+1))-YEAR($C184))*12+MONTH((Paychecks!$B$2+1))-MONTH($C184)),(($D184="Monthly")+3*($D184="Quarterly")+12*($D184="Yearly")))=0)*(EDATE($C184,((YEAR((Paychecks!$B$2+1))-YEAR($C184))*12+MONTH((Paychecks!$B$2+1))-MONTH($C184)))&lt;(Paychecks!$B$2+1)))-IF(((YEAR(Paychecks!$A$2)-YEAR($C184))*12+MONTH(Paychecks!$A$2)-MONTH($C184))&lt;0,0,INT((((YEAR(Paychecks!$A$2)-YEAR($C184))*12+MONTH(Paychecks!$A$2)-MONTH($C184))-1)/(($D184="Monthly")+3*($D184="Quarterly")+12*($D184="Yearly")))+1+(MOD(((YEAR(Paychecks!$A$2)-YEAR($C184))*12+MONTH(Paychecks!$A$2)-MONTH($C184)),(($D184="Monthly")+3*($D184="Quarterly")+12*($D184="Yearly")))=0)*(EDATE($C184,((YEAR(Paychecks!$A$2)-YEAR($C184))*12+MONTH(Paychecks!$A$2)-MONTH($C184)))&lt;Paychecks!$A$2)),($C184&gt;=Paychecks!$A$2)*($C184&lt;=Paychecks!$B$2))))</f>
      </c>
      <c r="L184" s="14">
        <f>IF(OR($A184="",$C184=""),0,IF((7*($D184="Weekly")+14*($D184="Every 2 weeks"))&gt;0,MAX(0,-INT(($C184-(Paychecks!$B$3+1))/(7*($D184="Weekly")+14*($D184="Every 2 weeks")))-MAX(0,-INT(($C184-Paychecks!$A$3)/(7*($D184="Weekly")+14*($D184="Every 2 weeks"))))),IF((($D184="Monthly")+3*($D184="Quarterly")+12*($D184="Yearly"))&gt;0,IF(((YEAR((Paychecks!$B$3+1))-YEAR($C184))*12+MONTH((Paychecks!$B$3+1))-MONTH($C184))&lt;0,0,INT((((YEAR((Paychecks!$B$3+1))-YEAR($C184))*12+MONTH((Paychecks!$B$3+1))-MONTH($C184))-1)/(($D184="Monthly")+3*($D184="Quarterly")+12*($D184="Yearly")))+1+(MOD(((YEAR((Paychecks!$B$3+1))-YEAR($C184))*12+MONTH((Paychecks!$B$3+1))-MONTH($C184)),(($D184="Monthly")+3*($D184="Quarterly")+12*($D184="Yearly")))=0)*(EDATE($C184,((YEAR((Paychecks!$B$3+1))-YEAR($C184))*12+MONTH((Paychecks!$B$3+1))-MONTH($C184)))&lt;(Paychecks!$B$3+1)))-IF(((YEAR(Paychecks!$A$3)-YEAR($C184))*12+MONTH(Paychecks!$A$3)-MONTH($C184))&lt;0,0,INT((((YEAR(Paychecks!$A$3)-YEAR($C184))*12+MONTH(Paychecks!$A$3)-MONTH($C184))-1)/(($D184="Monthly")+3*($D184="Quarterly")+12*($D184="Yearly")))+1+(MOD(((YEAR(Paychecks!$A$3)-YEAR($C184))*12+MONTH(Paychecks!$A$3)-MONTH($C184)),(($D184="Monthly")+3*($D184="Quarterly")+12*($D184="Yearly")))=0)*(EDATE($C184,((YEAR(Paychecks!$A$3)-YEAR($C184))*12+MONTH(Paychecks!$A$3)-MONTH($C184)))&lt;Paychecks!$A$3)),($C184&gt;=Paychecks!$A$3)*($C184&lt;=Paychecks!$B$3))))</f>
      </c>
      <c r="M184" s="14">
        <f>IF(OR($A184="",$C184=""),0,IF((7*($D184="Weekly")+14*($D184="Every 2 weeks"))&gt;0,MAX(0,-INT(($C184-(Paychecks!$B$4+1))/(7*($D184="Weekly")+14*($D184="Every 2 weeks")))-MAX(0,-INT(($C184-Paychecks!$A$4)/(7*($D184="Weekly")+14*($D184="Every 2 weeks"))))),IF((($D184="Monthly")+3*($D184="Quarterly")+12*($D184="Yearly"))&gt;0,IF(((YEAR((Paychecks!$B$4+1))-YEAR($C184))*12+MONTH((Paychecks!$B$4+1))-MONTH($C184))&lt;0,0,INT((((YEAR((Paychecks!$B$4+1))-YEAR($C184))*12+MONTH((Paychecks!$B$4+1))-MONTH($C184))-1)/(($D184="Monthly")+3*($D184="Quarterly")+12*($D184="Yearly")))+1+(MOD(((YEAR((Paychecks!$B$4+1))-YEAR($C184))*12+MONTH((Paychecks!$B$4+1))-MONTH($C184)),(($D184="Monthly")+3*($D184="Quarterly")+12*($D184="Yearly")))=0)*(EDATE($C184,((YEAR((Paychecks!$B$4+1))-YEAR($C184))*12+MONTH((Paychecks!$B$4+1))-MONTH($C184)))&lt;(Paychecks!$B$4+1)))-IF(((YEAR(Paychecks!$A$4)-YEAR($C184))*12+MONTH(Paychecks!$A$4)-MONTH($C184))&lt;0,0,INT((((YEAR(Paychecks!$A$4)-YEAR($C184))*12+MONTH(Paychecks!$A$4)-MONTH($C184))-1)/(($D184="Monthly")+3*($D184="Quarterly")+12*($D184="Yearly")))+1+(MOD(((YEAR(Paychecks!$A$4)-YEAR($C184))*12+MONTH(Paychecks!$A$4)-MONTH($C184)),(($D184="Monthly")+3*($D184="Quarterly")+12*($D184="Yearly")))=0)*(EDATE($C184,((YEAR(Paychecks!$A$4)-YEAR($C184))*12+MONTH(Paychecks!$A$4)-MONTH($C184)))&lt;Paychecks!$A$4)),($C184&gt;=Paychecks!$A$4)*($C184&lt;=Paychecks!$B$4))))</f>
      </c>
      <c r="N184" s="14">
        <f>IF(OR($A184="",$C184=""),0,IF((7*($D184="Weekly")+14*($D184="Every 2 weeks"))&gt;0,MAX(0,-INT(($C184-(Paychecks!$B$5+1))/(7*($D184="Weekly")+14*($D184="Every 2 weeks")))-MAX(0,-INT(($C184-Paychecks!$A$5)/(7*($D184="Weekly")+14*($D184="Every 2 weeks"))))),IF((($D184="Monthly")+3*($D184="Quarterly")+12*($D184="Yearly"))&gt;0,IF(((YEAR((Paychecks!$B$5+1))-YEAR($C184))*12+MONTH((Paychecks!$B$5+1))-MONTH($C184))&lt;0,0,INT((((YEAR((Paychecks!$B$5+1))-YEAR($C184))*12+MONTH((Paychecks!$B$5+1))-MONTH($C184))-1)/(($D184="Monthly")+3*($D184="Quarterly")+12*($D184="Yearly")))+1+(MOD(((YEAR((Paychecks!$B$5+1))-YEAR($C184))*12+MONTH((Paychecks!$B$5+1))-MONTH($C184)),(($D184="Monthly")+3*($D184="Quarterly")+12*($D184="Yearly")))=0)*(EDATE($C184,((YEAR((Paychecks!$B$5+1))-YEAR($C184))*12+MONTH((Paychecks!$B$5+1))-MONTH($C184)))&lt;(Paychecks!$B$5+1)))-IF(((YEAR(Paychecks!$A$5)-YEAR($C184))*12+MONTH(Paychecks!$A$5)-MONTH($C184))&lt;0,0,INT((((YEAR(Paychecks!$A$5)-YEAR($C184))*12+MONTH(Paychecks!$A$5)-MONTH($C184))-1)/(($D184="Monthly")+3*($D184="Quarterly")+12*($D184="Yearly")))+1+(MOD(((YEAR(Paychecks!$A$5)-YEAR($C184))*12+MONTH(Paychecks!$A$5)-MONTH($C184)),(($D184="Monthly")+3*($D184="Quarterly")+12*($D184="Yearly")))=0)*(EDATE($C184,((YEAR(Paychecks!$A$5)-YEAR($C184))*12+MONTH(Paychecks!$A$5)-MONTH($C184)))&lt;Paychecks!$A$5)),($C184&gt;=Paychecks!$A$5)*($C184&lt;=Paychecks!$B$5))))</f>
      </c>
      <c r="O184" s="14">
        <f>IF(OR($A184="",$C184=""),0,IF((7*($D184="Weekly")+14*($D184="Every 2 weeks"))&gt;0,MAX(0,-INT(($C184-(Paychecks!$B$6+1))/(7*($D184="Weekly")+14*($D184="Every 2 weeks")))-MAX(0,-INT(($C184-Paychecks!$A$6)/(7*($D184="Weekly")+14*($D184="Every 2 weeks"))))),IF((($D184="Monthly")+3*($D184="Quarterly")+12*($D184="Yearly"))&gt;0,IF(((YEAR((Paychecks!$B$6+1))-YEAR($C184))*12+MONTH((Paychecks!$B$6+1))-MONTH($C184))&lt;0,0,INT((((YEAR((Paychecks!$B$6+1))-YEAR($C184))*12+MONTH((Paychecks!$B$6+1))-MONTH($C184))-1)/(($D184="Monthly")+3*($D184="Quarterly")+12*($D184="Yearly")))+1+(MOD(((YEAR((Paychecks!$B$6+1))-YEAR($C184))*12+MONTH((Paychecks!$B$6+1))-MONTH($C184)),(($D184="Monthly")+3*($D184="Quarterly")+12*($D184="Yearly")))=0)*(EDATE($C184,((YEAR((Paychecks!$B$6+1))-YEAR($C184))*12+MONTH((Paychecks!$B$6+1))-MONTH($C184)))&lt;(Paychecks!$B$6+1)))-IF(((YEAR(Paychecks!$A$6)-YEAR($C184))*12+MONTH(Paychecks!$A$6)-MONTH($C184))&lt;0,0,INT((((YEAR(Paychecks!$A$6)-YEAR($C184))*12+MONTH(Paychecks!$A$6)-MONTH($C184))-1)/(($D184="Monthly")+3*($D184="Quarterly")+12*($D184="Yearly")))+1+(MOD(((YEAR(Paychecks!$A$6)-YEAR($C184))*12+MONTH(Paychecks!$A$6)-MONTH($C184)),(($D184="Monthly")+3*($D184="Quarterly")+12*($D184="Yearly")))=0)*(EDATE($C184,((YEAR(Paychecks!$A$6)-YEAR($C184))*12+MONTH(Paychecks!$A$6)-MONTH($C184)))&lt;Paychecks!$A$6)),($C184&gt;=Paychecks!$A$6)*($C184&lt;=Paychecks!$B$6))))</f>
      </c>
      <c r="P184" s="14">
        <f>IF(OR($A184="",$C184=""),0,IF((7*($D184="Weekly")+14*($D184="Every 2 weeks"))&gt;0,MAX(0,-INT(($C184-(Paychecks!$B$7+1))/(7*($D184="Weekly")+14*($D184="Every 2 weeks")))-MAX(0,-INT(($C184-Paychecks!$A$7)/(7*($D184="Weekly")+14*($D184="Every 2 weeks"))))),IF((($D184="Monthly")+3*($D184="Quarterly")+12*($D184="Yearly"))&gt;0,IF(((YEAR((Paychecks!$B$7+1))-YEAR($C184))*12+MONTH((Paychecks!$B$7+1))-MONTH($C184))&lt;0,0,INT((((YEAR((Paychecks!$B$7+1))-YEAR($C184))*12+MONTH((Paychecks!$B$7+1))-MONTH($C184))-1)/(($D184="Monthly")+3*($D184="Quarterly")+12*($D184="Yearly")))+1+(MOD(((YEAR((Paychecks!$B$7+1))-YEAR($C184))*12+MONTH((Paychecks!$B$7+1))-MONTH($C184)),(($D184="Monthly")+3*($D184="Quarterly")+12*($D184="Yearly")))=0)*(EDATE($C184,((YEAR((Paychecks!$B$7+1))-YEAR($C184))*12+MONTH((Paychecks!$B$7+1))-MONTH($C184)))&lt;(Paychecks!$B$7+1)))-IF(((YEAR(Paychecks!$A$7)-YEAR($C184))*12+MONTH(Paychecks!$A$7)-MONTH($C184))&lt;0,0,INT((((YEAR(Paychecks!$A$7)-YEAR($C184))*12+MONTH(Paychecks!$A$7)-MONTH($C184))-1)/(($D184="Monthly")+3*($D184="Quarterly")+12*($D184="Yearly")))+1+(MOD(((YEAR(Paychecks!$A$7)-YEAR($C184))*12+MONTH(Paychecks!$A$7)-MONTH($C184)),(($D184="Monthly")+3*($D184="Quarterly")+12*($D184="Yearly")))=0)*(EDATE($C184,((YEAR(Paychecks!$A$7)-YEAR($C184))*12+MONTH(Paychecks!$A$7)-MONTH($C184)))&lt;Paychecks!$A$7)),($C184&gt;=Paychecks!$A$7)*($C184&lt;=Paychecks!$B$7))))</f>
      </c>
      <c r="Q184" s="14">
        <f>IF(OR($A184="",$C184=""),0,IF((7*($D184="Weekly")+14*($D184="Every 2 weeks"))&gt;0,MAX(0,-INT(($C184-(Paychecks!$B$8+1))/(7*($D184="Weekly")+14*($D184="Every 2 weeks")))-MAX(0,-INT(($C184-Paychecks!$A$8)/(7*($D184="Weekly")+14*($D184="Every 2 weeks"))))),IF((($D184="Monthly")+3*($D184="Quarterly")+12*($D184="Yearly"))&gt;0,IF(((YEAR((Paychecks!$B$8+1))-YEAR($C184))*12+MONTH((Paychecks!$B$8+1))-MONTH($C184))&lt;0,0,INT((((YEAR((Paychecks!$B$8+1))-YEAR($C184))*12+MONTH((Paychecks!$B$8+1))-MONTH($C184))-1)/(($D184="Monthly")+3*($D184="Quarterly")+12*($D184="Yearly")))+1+(MOD(((YEAR((Paychecks!$B$8+1))-YEAR($C184))*12+MONTH((Paychecks!$B$8+1))-MONTH($C184)),(($D184="Monthly")+3*($D184="Quarterly")+12*($D184="Yearly")))=0)*(EDATE($C184,((YEAR((Paychecks!$B$8+1))-YEAR($C184))*12+MONTH((Paychecks!$B$8+1))-MONTH($C184)))&lt;(Paychecks!$B$8+1)))-IF(((YEAR(Paychecks!$A$8)-YEAR($C184))*12+MONTH(Paychecks!$A$8)-MONTH($C184))&lt;0,0,INT((((YEAR(Paychecks!$A$8)-YEAR($C184))*12+MONTH(Paychecks!$A$8)-MONTH($C184))-1)/(($D184="Monthly")+3*($D184="Quarterly")+12*($D184="Yearly")))+1+(MOD(((YEAR(Paychecks!$A$8)-YEAR($C184))*12+MONTH(Paychecks!$A$8)-MONTH($C184)),(($D184="Monthly")+3*($D184="Quarterly")+12*($D184="Yearly")))=0)*(EDATE($C184,((YEAR(Paychecks!$A$8)-YEAR($C184))*12+MONTH(Paychecks!$A$8)-MONTH($C184)))&lt;Paychecks!$A$8)),($C184&gt;=Paychecks!$A$8)*($C184&lt;=Paychecks!$B$8))))</f>
      </c>
      <c r="R184" s="14">
        <f>IF(OR($A184="",$C184=""),0,IF((7*($D184="Weekly")+14*($D184="Every 2 weeks"))&gt;0,MAX(0,-INT(($C184-(Paychecks!$B$9+1))/(7*($D184="Weekly")+14*($D184="Every 2 weeks")))-MAX(0,-INT(($C184-Paychecks!$A$9)/(7*($D184="Weekly")+14*($D184="Every 2 weeks"))))),IF((($D184="Monthly")+3*($D184="Quarterly")+12*($D184="Yearly"))&gt;0,IF(((YEAR((Paychecks!$B$9+1))-YEAR($C184))*12+MONTH((Paychecks!$B$9+1))-MONTH($C184))&lt;0,0,INT((((YEAR((Paychecks!$B$9+1))-YEAR($C184))*12+MONTH((Paychecks!$B$9+1))-MONTH($C184))-1)/(($D184="Monthly")+3*($D184="Quarterly")+12*($D184="Yearly")))+1+(MOD(((YEAR((Paychecks!$B$9+1))-YEAR($C184))*12+MONTH((Paychecks!$B$9+1))-MONTH($C184)),(($D184="Monthly")+3*($D184="Quarterly")+12*($D184="Yearly")))=0)*(EDATE($C184,((YEAR((Paychecks!$B$9+1))-YEAR($C184))*12+MONTH((Paychecks!$B$9+1))-MONTH($C184)))&lt;(Paychecks!$B$9+1)))-IF(((YEAR(Paychecks!$A$9)-YEAR($C184))*12+MONTH(Paychecks!$A$9)-MONTH($C184))&lt;0,0,INT((((YEAR(Paychecks!$A$9)-YEAR($C184))*12+MONTH(Paychecks!$A$9)-MONTH($C184))-1)/(($D184="Monthly")+3*($D184="Quarterly")+12*($D184="Yearly")))+1+(MOD(((YEAR(Paychecks!$A$9)-YEAR($C184))*12+MONTH(Paychecks!$A$9)-MONTH($C184)),(($D184="Monthly")+3*($D184="Quarterly")+12*($D184="Yearly")))=0)*(EDATE($C184,((YEAR(Paychecks!$A$9)-YEAR($C184))*12+MONTH(Paychecks!$A$9)-MONTH($C184)))&lt;Paychecks!$A$9)),($C184&gt;=Paychecks!$A$9)*($C184&lt;=Paychecks!$B$9))))</f>
      </c>
    </row>
    <row r="185" spans="1:18" x14ac:dyDescent="0.25">
      <c r="A185" s="2"/>
      <c r="B185" s="11"/>
      <c r="C185" s="9"/>
      <c r="D185" s="2"/>
      <c r="E185" s="2"/>
      <c r="F185" s="2"/>
      <c r="G185" s="2">
        <f>IF(A185="","",IF(F185="Yes","Paid",IF(C185&lt;TODAY(),"Overdue",IF(C185-TODAY()&lt;=HeadsUp,"Due soon",IF(E185="Yes","Autopay","Upcoming")))))</f>
      </c>
      <c r="H185" s="2">
        <f>IF(OR(A185="",F185="Yes"),"",C185-TODAY())</f>
      </c>
      <c r="I185" s="9">
        <f>IF(OR(A185="",C185=""),"",IF(OR(C185&lt;Paychecks!$A$2,C185&gt;Paychecks!$B$9),"",INDEX(Paychecks!$A$2:$A$9,MATCH(C185,Paychecks!$A$2:$A$9,1))))</f>
      </c>
      <c r="J185" s="2"/>
      <c r="K185" s="14">
        <f>IF(OR($A185="",$C185=""),0,IF((7*($D185="Weekly")+14*($D185="Every 2 weeks"))&gt;0,MAX(0,-INT(($C185-(Paychecks!$B$2+1))/(7*($D185="Weekly")+14*($D185="Every 2 weeks")))-MAX(0,-INT(($C185-Paychecks!$A$2)/(7*($D185="Weekly")+14*($D185="Every 2 weeks"))))),IF((($D185="Monthly")+3*($D185="Quarterly")+12*($D185="Yearly"))&gt;0,IF(((YEAR((Paychecks!$B$2+1))-YEAR($C185))*12+MONTH((Paychecks!$B$2+1))-MONTH($C185))&lt;0,0,INT((((YEAR((Paychecks!$B$2+1))-YEAR($C185))*12+MONTH((Paychecks!$B$2+1))-MONTH($C185))-1)/(($D185="Monthly")+3*($D185="Quarterly")+12*($D185="Yearly")))+1+(MOD(((YEAR((Paychecks!$B$2+1))-YEAR($C185))*12+MONTH((Paychecks!$B$2+1))-MONTH($C185)),(($D185="Monthly")+3*($D185="Quarterly")+12*($D185="Yearly")))=0)*(EDATE($C185,((YEAR((Paychecks!$B$2+1))-YEAR($C185))*12+MONTH((Paychecks!$B$2+1))-MONTH($C185)))&lt;(Paychecks!$B$2+1)))-IF(((YEAR(Paychecks!$A$2)-YEAR($C185))*12+MONTH(Paychecks!$A$2)-MONTH($C185))&lt;0,0,INT((((YEAR(Paychecks!$A$2)-YEAR($C185))*12+MONTH(Paychecks!$A$2)-MONTH($C185))-1)/(($D185="Monthly")+3*($D185="Quarterly")+12*($D185="Yearly")))+1+(MOD(((YEAR(Paychecks!$A$2)-YEAR($C185))*12+MONTH(Paychecks!$A$2)-MONTH($C185)),(($D185="Monthly")+3*($D185="Quarterly")+12*($D185="Yearly")))=0)*(EDATE($C185,((YEAR(Paychecks!$A$2)-YEAR($C185))*12+MONTH(Paychecks!$A$2)-MONTH($C185)))&lt;Paychecks!$A$2)),($C185&gt;=Paychecks!$A$2)*($C185&lt;=Paychecks!$B$2))))</f>
      </c>
      <c r="L185" s="14">
        <f>IF(OR($A185="",$C185=""),0,IF((7*($D185="Weekly")+14*($D185="Every 2 weeks"))&gt;0,MAX(0,-INT(($C185-(Paychecks!$B$3+1))/(7*($D185="Weekly")+14*($D185="Every 2 weeks")))-MAX(0,-INT(($C185-Paychecks!$A$3)/(7*($D185="Weekly")+14*($D185="Every 2 weeks"))))),IF((($D185="Monthly")+3*($D185="Quarterly")+12*($D185="Yearly"))&gt;0,IF(((YEAR((Paychecks!$B$3+1))-YEAR($C185))*12+MONTH((Paychecks!$B$3+1))-MONTH($C185))&lt;0,0,INT((((YEAR((Paychecks!$B$3+1))-YEAR($C185))*12+MONTH((Paychecks!$B$3+1))-MONTH($C185))-1)/(($D185="Monthly")+3*($D185="Quarterly")+12*($D185="Yearly")))+1+(MOD(((YEAR((Paychecks!$B$3+1))-YEAR($C185))*12+MONTH((Paychecks!$B$3+1))-MONTH($C185)),(($D185="Monthly")+3*($D185="Quarterly")+12*($D185="Yearly")))=0)*(EDATE($C185,((YEAR((Paychecks!$B$3+1))-YEAR($C185))*12+MONTH((Paychecks!$B$3+1))-MONTH($C185)))&lt;(Paychecks!$B$3+1)))-IF(((YEAR(Paychecks!$A$3)-YEAR($C185))*12+MONTH(Paychecks!$A$3)-MONTH($C185))&lt;0,0,INT((((YEAR(Paychecks!$A$3)-YEAR($C185))*12+MONTH(Paychecks!$A$3)-MONTH($C185))-1)/(($D185="Monthly")+3*($D185="Quarterly")+12*($D185="Yearly")))+1+(MOD(((YEAR(Paychecks!$A$3)-YEAR($C185))*12+MONTH(Paychecks!$A$3)-MONTH($C185)),(($D185="Monthly")+3*($D185="Quarterly")+12*($D185="Yearly")))=0)*(EDATE($C185,((YEAR(Paychecks!$A$3)-YEAR($C185))*12+MONTH(Paychecks!$A$3)-MONTH($C185)))&lt;Paychecks!$A$3)),($C185&gt;=Paychecks!$A$3)*($C185&lt;=Paychecks!$B$3))))</f>
      </c>
      <c r="M185" s="14">
        <f>IF(OR($A185="",$C185=""),0,IF((7*($D185="Weekly")+14*($D185="Every 2 weeks"))&gt;0,MAX(0,-INT(($C185-(Paychecks!$B$4+1))/(7*($D185="Weekly")+14*($D185="Every 2 weeks")))-MAX(0,-INT(($C185-Paychecks!$A$4)/(7*($D185="Weekly")+14*($D185="Every 2 weeks"))))),IF((($D185="Monthly")+3*($D185="Quarterly")+12*($D185="Yearly"))&gt;0,IF(((YEAR((Paychecks!$B$4+1))-YEAR($C185))*12+MONTH((Paychecks!$B$4+1))-MONTH($C185))&lt;0,0,INT((((YEAR((Paychecks!$B$4+1))-YEAR($C185))*12+MONTH((Paychecks!$B$4+1))-MONTH($C185))-1)/(($D185="Monthly")+3*($D185="Quarterly")+12*($D185="Yearly")))+1+(MOD(((YEAR((Paychecks!$B$4+1))-YEAR($C185))*12+MONTH((Paychecks!$B$4+1))-MONTH($C185)),(($D185="Monthly")+3*($D185="Quarterly")+12*($D185="Yearly")))=0)*(EDATE($C185,((YEAR((Paychecks!$B$4+1))-YEAR($C185))*12+MONTH((Paychecks!$B$4+1))-MONTH($C185)))&lt;(Paychecks!$B$4+1)))-IF(((YEAR(Paychecks!$A$4)-YEAR($C185))*12+MONTH(Paychecks!$A$4)-MONTH($C185))&lt;0,0,INT((((YEAR(Paychecks!$A$4)-YEAR($C185))*12+MONTH(Paychecks!$A$4)-MONTH($C185))-1)/(($D185="Monthly")+3*($D185="Quarterly")+12*($D185="Yearly")))+1+(MOD(((YEAR(Paychecks!$A$4)-YEAR($C185))*12+MONTH(Paychecks!$A$4)-MONTH($C185)),(($D185="Monthly")+3*($D185="Quarterly")+12*($D185="Yearly")))=0)*(EDATE($C185,((YEAR(Paychecks!$A$4)-YEAR($C185))*12+MONTH(Paychecks!$A$4)-MONTH($C185)))&lt;Paychecks!$A$4)),($C185&gt;=Paychecks!$A$4)*($C185&lt;=Paychecks!$B$4))))</f>
      </c>
      <c r="N185" s="14">
        <f>IF(OR($A185="",$C185=""),0,IF((7*($D185="Weekly")+14*($D185="Every 2 weeks"))&gt;0,MAX(0,-INT(($C185-(Paychecks!$B$5+1))/(7*($D185="Weekly")+14*($D185="Every 2 weeks")))-MAX(0,-INT(($C185-Paychecks!$A$5)/(7*($D185="Weekly")+14*($D185="Every 2 weeks"))))),IF((($D185="Monthly")+3*($D185="Quarterly")+12*($D185="Yearly"))&gt;0,IF(((YEAR((Paychecks!$B$5+1))-YEAR($C185))*12+MONTH((Paychecks!$B$5+1))-MONTH($C185))&lt;0,0,INT((((YEAR((Paychecks!$B$5+1))-YEAR($C185))*12+MONTH((Paychecks!$B$5+1))-MONTH($C185))-1)/(($D185="Monthly")+3*($D185="Quarterly")+12*($D185="Yearly")))+1+(MOD(((YEAR((Paychecks!$B$5+1))-YEAR($C185))*12+MONTH((Paychecks!$B$5+1))-MONTH($C185)),(($D185="Monthly")+3*($D185="Quarterly")+12*($D185="Yearly")))=0)*(EDATE($C185,((YEAR((Paychecks!$B$5+1))-YEAR($C185))*12+MONTH((Paychecks!$B$5+1))-MONTH($C185)))&lt;(Paychecks!$B$5+1)))-IF(((YEAR(Paychecks!$A$5)-YEAR($C185))*12+MONTH(Paychecks!$A$5)-MONTH($C185))&lt;0,0,INT((((YEAR(Paychecks!$A$5)-YEAR($C185))*12+MONTH(Paychecks!$A$5)-MONTH($C185))-1)/(($D185="Monthly")+3*($D185="Quarterly")+12*($D185="Yearly")))+1+(MOD(((YEAR(Paychecks!$A$5)-YEAR($C185))*12+MONTH(Paychecks!$A$5)-MONTH($C185)),(($D185="Monthly")+3*($D185="Quarterly")+12*($D185="Yearly")))=0)*(EDATE($C185,((YEAR(Paychecks!$A$5)-YEAR($C185))*12+MONTH(Paychecks!$A$5)-MONTH($C185)))&lt;Paychecks!$A$5)),($C185&gt;=Paychecks!$A$5)*($C185&lt;=Paychecks!$B$5))))</f>
      </c>
      <c r="O185" s="14">
        <f>IF(OR($A185="",$C185=""),0,IF((7*($D185="Weekly")+14*($D185="Every 2 weeks"))&gt;0,MAX(0,-INT(($C185-(Paychecks!$B$6+1))/(7*($D185="Weekly")+14*($D185="Every 2 weeks")))-MAX(0,-INT(($C185-Paychecks!$A$6)/(7*($D185="Weekly")+14*($D185="Every 2 weeks"))))),IF((($D185="Monthly")+3*($D185="Quarterly")+12*($D185="Yearly"))&gt;0,IF(((YEAR((Paychecks!$B$6+1))-YEAR($C185))*12+MONTH((Paychecks!$B$6+1))-MONTH($C185))&lt;0,0,INT((((YEAR((Paychecks!$B$6+1))-YEAR($C185))*12+MONTH((Paychecks!$B$6+1))-MONTH($C185))-1)/(($D185="Monthly")+3*($D185="Quarterly")+12*($D185="Yearly")))+1+(MOD(((YEAR((Paychecks!$B$6+1))-YEAR($C185))*12+MONTH((Paychecks!$B$6+1))-MONTH($C185)),(($D185="Monthly")+3*($D185="Quarterly")+12*($D185="Yearly")))=0)*(EDATE($C185,((YEAR((Paychecks!$B$6+1))-YEAR($C185))*12+MONTH((Paychecks!$B$6+1))-MONTH($C185)))&lt;(Paychecks!$B$6+1)))-IF(((YEAR(Paychecks!$A$6)-YEAR($C185))*12+MONTH(Paychecks!$A$6)-MONTH($C185))&lt;0,0,INT((((YEAR(Paychecks!$A$6)-YEAR($C185))*12+MONTH(Paychecks!$A$6)-MONTH($C185))-1)/(($D185="Monthly")+3*($D185="Quarterly")+12*($D185="Yearly")))+1+(MOD(((YEAR(Paychecks!$A$6)-YEAR($C185))*12+MONTH(Paychecks!$A$6)-MONTH($C185)),(($D185="Monthly")+3*($D185="Quarterly")+12*($D185="Yearly")))=0)*(EDATE($C185,((YEAR(Paychecks!$A$6)-YEAR($C185))*12+MONTH(Paychecks!$A$6)-MONTH($C185)))&lt;Paychecks!$A$6)),($C185&gt;=Paychecks!$A$6)*($C185&lt;=Paychecks!$B$6))))</f>
      </c>
      <c r="P185" s="14">
        <f>IF(OR($A185="",$C185=""),0,IF((7*($D185="Weekly")+14*($D185="Every 2 weeks"))&gt;0,MAX(0,-INT(($C185-(Paychecks!$B$7+1))/(7*($D185="Weekly")+14*($D185="Every 2 weeks")))-MAX(0,-INT(($C185-Paychecks!$A$7)/(7*($D185="Weekly")+14*($D185="Every 2 weeks"))))),IF((($D185="Monthly")+3*($D185="Quarterly")+12*($D185="Yearly"))&gt;0,IF(((YEAR((Paychecks!$B$7+1))-YEAR($C185))*12+MONTH((Paychecks!$B$7+1))-MONTH($C185))&lt;0,0,INT((((YEAR((Paychecks!$B$7+1))-YEAR($C185))*12+MONTH((Paychecks!$B$7+1))-MONTH($C185))-1)/(($D185="Monthly")+3*($D185="Quarterly")+12*($D185="Yearly")))+1+(MOD(((YEAR((Paychecks!$B$7+1))-YEAR($C185))*12+MONTH((Paychecks!$B$7+1))-MONTH($C185)),(($D185="Monthly")+3*($D185="Quarterly")+12*($D185="Yearly")))=0)*(EDATE($C185,((YEAR((Paychecks!$B$7+1))-YEAR($C185))*12+MONTH((Paychecks!$B$7+1))-MONTH($C185)))&lt;(Paychecks!$B$7+1)))-IF(((YEAR(Paychecks!$A$7)-YEAR($C185))*12+MONTH(Paychecks!$A$7)-MONTH($C185))&lt;0,0,INT((((YEAR(Paychecks!$A$7)-YEAR($C185))*12+MONTH(Paychecks!$A$7)-MONTH($C185))-1)/(($D185="Monthly")+3*($D185="Quarterly")+12*($D185="Yearly")))+1+(MOD(((YEAR(Paychecks!$A$7)-YEAR($C185))*12+MONTH(Paychecks!$A$7)-MONTH($C185)),(($D185="Monthly")+3*($D185="Quarterly")+12*($D185="Yearly")))=0)*(EDATE($C185,((YEAR(Paychecks!$A$7)-YEAR($C185))*12+MONTH(Paychecks!$A$7)-MONTH($C185)))&lt;Paychecks!$A$7)),($C185&gt;=Paychecks!$A$7)*($C185&lt;=Paychecks!$B$7))))</f>
      </c>
      <c r="Q185" s="14">
        <f>IF(OR($A185="",$C185=""),0,IF((7*($D185="Weekly")+14*($D185="Every 2 weeks"))&gt;0,MAX(0,-INT(($C185-(Paychecks!$B$8+1))/(7*($D185="Weekly")+14*($D185="Every 2 weeks")))-MAX(0,-INT(($C185-Paychecks!$A$8)/(7*($D185="Weekly")+14*($D185="Every 2 weeks"))))),IF((($D185="Monthly")+3*($D185="Quarterly")+12*($D185="Yearly"))&gt;0,IF(((YEAR((Paychecks!$B$8+1))-YEAR($C185))*12+MONTH((Paychecks!$B$8+1))-MONTH($C185))&lt;0,0,INT((((YEAR((Paychecks!$B$8+1))-YEAR($C185))*12+MONTH((Paychecks!$B$8+1))-MONTH($C185))-1)/(($D185="Monthly")+3*($D185="Quarterly")+12*($D185="Yearly")))+1+(MOD(((YEAR((Paychecks!$B$8+1))-YEAR($C185))*12+MONTH((Paychecks!$B$8+1))-MONTH($C185)),(($D185="Monthly")+3*($D185="Quarterly")+12*($D185="Yearly")))=0)*(EDATE($C185,((YEAR((Paychecks!$B$8+1))-YEAR($C185))*12+MONTH((Paychecks!$B$8+1))-MONTH($C185)))&lt;(Paychecks!$B$8+1)))-IF(((YEAR(Paychecks!$A$8)-YEAR($C185))*12+MONTH(Paychecks!$A$8)-MONTH($C185))&lt;0,0,INT((((YEAR(Paychecks!$A$8)-YEAR($C185))*12+MONTH(Paychecks!$A$8)-MONTH($C185))-1)/(($D185="Monthly")+3*($D185="Quarterly")+12*($D185="Yearly")))+1+(MOD(((YEAR(Paychecks!$A$8)-YEAR($C185))*12+MONTH(Paychecks!$A$8)-MONTH($C185)),(($D185="Monthly")+3*($D185="Quarterly")+12*($D185="Yearly")))=0)*(EDATE($C185,((YEAR(Paychecks!$A$8)-YEAR($C185))*12+MONTH(Paychecks!$A$8)-MONTH($C185)))&lt;Paychecks!$A$8)),($C185&gt;=Paychecks!$A$8)*($C185&lt;=Paychecks!$B$8))))</f>
      </c>
      <c r="R185" s="14">
        <f>IF(OR($A185="",$C185=""),0,IF((7*($D185="Weekly")+14*($D185="Every 2 weeks"))&gt;0,MAX(0,-INT(($C185-(Paychecks!$B$9+1))/(7*($D185="Weekly")+14*($D185="Every 2 weeks")))-MAX(0,-INT(($C185-Paychecks!$A$9)/(7*($D185="Weekly")+14*($D185="Every 2 weeks"))))),IF((($D185="Monthly")+3*($D185="Quarterly")+12*($D185="Yearly"))&gt;0,IF(((YEAR((Paychecks!$B$9+1))-YEAR($C185))*12+MONTH((Paychecks!$B$9+1))-MONTH($C185))&lt;0,0,INT((((YEAR((Paychecks!$B$9+1))-YEAR($C185))*12+MONTH((Paychecks!$B$9+1))-MONTH($C185))-1)/(($D185="Monthly")+3*($D185="Quarterly")+12*($D185="Yearly")))+1+(MOD(((YEAR((Paychecks!$B$9+1))-YEAR($C185))*12+MONTH((Paychecks!$B$9+1))-MONTH($C185)),(($D185="Monthly")+3*($D185="Quarterly")+12*($D185="Yearly")))=0)*(EDATE($C185,((YEAR((Paychecks!$B$9+1))-YEAR($C185))*12+MONTH((Paychecks!$B$9+1))-MONTH($C185)))&lt;(Paychecks!$B$9+1)))-IF(((YEAR(Paychecks!$A$9)-YEAR($C185))*12+MONTH(Paychecks!$A$9)-MONTH($C185))&lt;0,0,INT((((YEAR(Paychecks!$A$9)-YEAR($C185))*12+MONTH(Paychecks!$A$9)-MONTH($C185))-1)/(($D185="Monthly")+3*($D185="Quarterly")+12*($D185="Yearly")))+1+(MOD(((YEAR(Paychecks!$A$9)-YEAR($C185))*12+MONTH(Paychecks!$A$9)-MONTH($C185)),(($D185="Monthly")+3*($D185="Quarterly")+12*($D185="Yearly")))=0)*(EDATE($C185,((YEAR(Paychecks!$A$9)-YEAR($C185))*12+MONTH(Paychecks!$A$9)-MONTH($C185)))&lt;Paychecks!$A$9)),($C185&gt;=Paychecks!$A$9)*($C185&lt;=Paychecks!$B$9))))</f>
      </c>
    </row>
    <row r="186" spans="1:18" x14ac:dyDescent="0.25">
      <c r="A186" s="2"/>
      <c r="B186" s="11"/>
      <c r="C186" s="9"/>
      <c r="D186" s="2"/>
      <c r="E186" s="2"/>
      <c r="F186" s="2"/>
      <c r="G186" s="2">
        <f>IF(A186="","",IF(F186="Yes","Paid",IF(C186&lt;TODAY(),"Overdue",IF(C186-TODAY()&lt;=HeadsUp,"Due soon",IF(E186="Yes","Autopay","Upcoming")))))</f>
      </c>
      <c r="H186" s="2">
        <f>IF(OR(A186="",F186="Yes"),"",C186-TODAY())</f>
      </c>
      <c r="I186" s="9">
        <f>IF(OR(A186="",C186=""),"",IF(OR(C186&lt;Paychecks!$A$2,C186&gt;Paychecks!$B$9),"",INDEX(Paychecks!$A$2:$A$9,MATCH(C186,Paychecks!$A$2:$A$9,1))))</f>
      </c>
      <c r="J186" s="2"/>
      <c r="K186" s="14">
        <f>IF(OR($A186="",$C186=""),0,IF((7*($D186="Weekly")+14*($D186="Every 2 weeks"))&gt;0,MAX(0,-INT(($C186-(Paychecks!$B$2+1))/(7*($D186="Weekly")+14*($D186="Every 2 weeks")))-MAX(0,-INT(($C186-Paychecks!$A$2)/(7*($D186="Weekly")+14*($D186="Every 2 weeks"))))),IF((($D186="Monthly")+3*($D186="Quarterly")+12*($D186="Yearly"))&gt;0,IF(((YEAR((Paychecks!$B$2+1))-YEAR($C186))*12+MONTH((Paychecks!$B$2+1))-MONTH($C186))&lt;0,0,INT((((YEAR((Paychecks!$B$2+1))-YEAR($C186))*12+MONTH((Paychecks!$B$2+1))-MONTH($C186))-1)/(($D186="Monthly")+3*($D186="Quarterly")+12*($D186="Yearly")))+1+(MOD(((YEAR((Paychecks!$B$2+1))-YEAR($C186))*12+MONTH((Paychecks!$B$2+1))-MONTH($C186)),(($D186="Monthly")+3*($D186="Quarterly")+12*($D186="Yearly")))=0)*(EDATE($C186,((YEAR((Paychecks!$B$2+1))-YEAR($C186))*12+MONTH((Paychecks!$B$2+1))-MONTH($C186)))&lt;(Paychecks!$B$2+1)))-IF(((YEAR(Paychecks!$A$2)-YEAR($C186))*12+MONTH(Paychecks!$A$2)-MONTH($C186))&lt;0,0,INT((((YEAR(Paychecks!$A$2)-YEAR($C186))*12+MONTH(Paychecks!$A$2)-MONTH($C186))-1)/(($D186="Monthly")+3*($D186="Quarterly")+12*($D186="Yearly")))+1+(MOD(((YEAR(Paychecks!$A$2)-YEAR($C186))*12+MONTH(Paychecks!$A$2)-MONTH($C186)),(($D186="Monthly")+3*($D186="Quarterly")+12*($D186="Yearly")))=0)*(EDATE($C186,((YEAR(Paychecks!$A$2)-YEAR($C186))*12+MONTH(Paychecks!$A$2)-MONTH($C186)))&lt;Paychecks!$A$2)),($C186&gt;=Paychecks!$A$2)*($C186&lt;=Paychecks!$B$2))))</f>
      </c>
      <c r="L186" s="14">
        <f>IF(OR($A186="",$C186=""),0,IF((7*($D186="Weekly")+14*($D186="Every 2 weeks"))&gt;0,MAX(0,-INT(($C186-(Paychecks!$B$3+1))/(7*($D186="Weekly")+14*($D186="Every 2 weeks")))-MAX(0,-INT(($C186-Paychecks!$A$3)/(7*($D186="Weekly")+14*($D186="Every 2 weeks"))))),IF((($D186="Monthly")+3*($D186="Quarterly")+12*($D186="Yearly"))&gt;0,IF(((YEAR((Paychecks!$B$3+1))-YEAR($C186))*12+MONTH((Paychecks!$B$3+1))-MONTH($C186))&lt;0,0,INT((((YEAR((Paychecks!$B$3+1))-YEAR($C186))*12+MONTH((Paychecks!$B$3+1))-MONTH($C186))-1)/(($D186="Monthly")+3*($D186="Quarterly")+12*($D186="Yearly")))+1+(MOD(((YEAR((Paychecks!$B$3+1))-YEAR($C186))*12+MONTH((Paychecks!$B$3+1))-MONTH($C186)),(($D186="Monthly")+3*($D186="Quarterly")+12*($D186="Yearly")))=0)*(EDATE($C186,((YEAR((Paychecks!$B$3+1))-YEAR($C186))*12+MONTH((Paychecks!$B$3+1))-MONTH($C186)))&lt;(Paychecks!$B$3+1)))-IF(((YEAR(Paychecks!$A$3)-YEAR($C186))*12+MONTH(Paychecks!$A$3)-MONTH($C186))&lt;0,0,INT((((YEAR(Paychecks!$A$3)-YEAR($C186))*12+MONTH(Paychecks!$A$3)-MONTH($C186))-1)/(($D186="Monthly")+3*($D186="Quarterly")+12*($D186="Yearly")))+1+(MOD(((YEAR(Paychecks!$A$3)-YEAR($C186))*12+MONTH(Paychecks!$A$3)-MONTH($C186)),(($D186="Monthly")+3*($D186="Quarterly")+12*($D186="Yearly")))=0)*(EDATE($C186,((YEAR(Paychecks!$A$3)-YEAR($C186))*12+MONTH(Paychecks!$A$3)-MONTH($C186)))&lt;Paychecks!$A$3)),($C186&gt;=Paychecks!$A$3)*($C186&lt;=Paychecks!$B$3))))</f>
      </c>
      <c r="M186" s="14">
        <f>IF(OR($A186="",$C186=""),0,IF((7*($D186="Weekly")+14*($D186="Every 2 weeks"))&gt;0,MAX(0,-INT(($C186-(Paychecks!$B$4+1))/(7*($D186="Weekly")+14*($D186="Every 2 weeks")))-MAX(0,-INT(($C186-Paychecks!$A$4)/(7*($D186="Weekly")+14*($D186="Every 2 weeks"))))),IF((($D186="Monthly")+3*($D186="Quarterly")+12*($D186="Yearly"))&gt;0,IF(((YEAR((Paychecks!$B$4+1))-YEAR($C186))*12+MONTH((Paychecks!$B$4+1))-MONTH($C186))&lt;0,0,INT((((YEAR((Paychecks!$B$4+1))-YEAR($C186))*12+MONTH((Paychecks!$B$4+1))-MONTH($C186))-1)/(($D186="Monthly")+3*($D186="Quarterly")+12*($D186="Yearly")))+1+(MOD(((YEAR((Paychecks!$B$4+1))-YEAR($C186))*12+MONTH((Paychecks!$B$4+1))-MONTH($C186)),(($D186="Monthly")+3*($D186="Quarterly")+12*($D186="Yearly")))=0)*(EDATE($C186,((YEAR((Paychecks!$B$4+1))-YEAR($C186))*12+MONTH((Paychecks!$B$4+1))-MONTH($C186)))&lt;(Paychecks!$B$4+1)))-IF(((YEAR(Paychecks!$A$4)-YEAR($C186))*12+MONTH(Paychecks!$A$4)-MONTH($C186))&lt;0,0,INT((((YEAR(Paychecks!$A$4)-YEAR($C186))*12+MONTH(Paychecks!$A$4)-MONTH($C186))-1)/(($D186="Monthly")+3*($D186="Quarterly")+12*($D186="Yearly")))+1+(MOD(((YEAR(Paychecks!$A$4)-YEAR($C186))*12+MONTH(Paychecks!$A$4)-MONTH($C186)),(($D186="Monthly")+3*($D186="Quarterly")+12*($D186="Yearly")))=0)*(EDATE($C186,((YEAR(Paychecks!$A$4)-YEAR($C186))*12+MONTH(Paychecks!$A$4)-MONTH($C186)))&lt;Paychecks!$A$4)),($C186&gt;=Paychecks!$A$4)*($C186&lt;=Paychecks!$B$4))))</f>
      </c>
      <c r="N186" s="14">
        <f>IF(OR($A186="",$C186=""),0,IF((7*($D186="Weekly")+14*($D186="Every 2 weeks"))&gt;0,MAX(0,-INT(($C186-(Paychecks!$B$5+1))/(7*($D186="Weekly")+14*($D186="Every 2 weeks")))-MAX(0,-INT(($C186-Paychecks!$A$5)/(7*($D186="Weekly")+14*($D186="Every 2 weeks"))))),IF((($D186="Monthly")+3*($D186="Quarterly")+12*($D186="Yearly"))&gt;0,IF(((YEAR((Paychecks!$B$5+1))-YEAR($C186))*12+MONTH((Paychecks!$B$5+1))-MONTH($C186))&lt;0,0,INT((((YEAR((Paychecks!$B$5+1))-YEAR($C186))*12+MONTH((Paychecks!$B$5+1))-MONTH($C186))-1)/(($D186="Monthly")+3*($D186="Quarterly")+12*($D186="Yearly")))+1+(MOD(((YEAR((Paychecks!$B$5+1))-YEAR($C186))*12+MONTH((Paychecks!$B$5+1))-MONTH($C186)),(($D186="Monthly")+3*($D186="Quarterly")+12*($D186="Yearly")))=0)*(EDATE($C186,((YEAR((Paychecks!$B$5+1))-YEAR($C186))*12+MONTH((Paychecks!$B$5+1))-MONTH($C186)))&lt;(Paychecks!$B$5+1)))-IF(((YEAR(Paychecks!$A$5)-YEAR($C186))*12+MONTH(Paychecks!$A$5)-MONTH($C186))&lt;0,0,INT((((YEAR(Paychecks!$A$5)-YEAR($C186))*12+MONTH(Paychecks!$A$5)-MONTH($C186))-1)/(($D186="Monthly")+3*($D186="Quarterly")+12*($D186="Yearly")))+1+(MOD(((YEAR(Paychecks!$A$5)-YEAR($C186))*12+MONTH(Paychecks!$A$5)-MONTH($C186)),(($D186="Monthly")+3*($D186="Quarterly")+12*($D186="Yearly")))=0)*(EDATE($C186,((YEAR(Paychecks!$A$5)-YEAR($C186))*12+MONTH(Paychecks!$A$5)-MONTH($C186)))&lt;Paychecks!$A$5)),($C186&gt;=Paychecks!$A$5)*($C186&lt;=Paychecks!$B$5))))</f>
      </c>
      <c r="O186" s="14">
        <f>IF(OR($A186="",$C186=""),0,IF((7*($D186="Weekly")+14*($D186="Every 2 weeks"))&gt;0,MAX(0,-INT(($C186-(Paychecks!$B$6+1))/(7*($D186="Weekly")+14*($D186="Every 2 weeks")))-MAX(0,-INT(($C186-Paychecks!$A$6)/(7*($D186="Weekly")+14*($D186="Every 2 weeks"))))),IF((($D186="Monthly")+3*($D186="Quarterly")+12*($D186="Yearly"))&gt;0,IF(((YEAR((Paychecks!$B$6+1))-YEAR($C186))*12+MONTH((Paychecks!$B$6+1))-MONTH($C186))&lt;0,0,INT((((YEAR((Paychecks!$B$6+1))-YEAR($C186))*12+MONTH((Paychecks!$B$6+1))-MONTH($C186))-1)/(($D186="Monthly")+3*($D186="Quarterly")+12*($D186="Yearly")))+1+(MOD(((YEAR((Paychecks!$B$6+1))-YEAR($C186))*12+MONTH((Paychecks!$B$6+1))-MONTH($C186)),(($D186="Monthly")+3*($D186="Quarterly")+12*($D186="Yearly")))=0)*(EDATE($C186,((YEAR((Paychecks!$B$6+1))-YEAR($C186))*12+MONTH((Paychecks!$B$6+1))-MONTH($C186)))&lt;(Paychecks!$B$6+1)))-IF(((YEAR(Paychecks!$A$6)-YEAR($C186))*12+MONTH(Paychecks!$A$6)-MONTH($C186))&lt;0,0,INT((((YEAR(Paychecks!$A$6)-YEAR($C186))*12+MONTH(Paychecks!$A$6)-MONTH($C186))-1)/(($D186="Monthly")+3*($D186="Quarterly")+12*($D186="Yearly")))+1+(MOD(((YEAR(Paychecks!$A$6)-YEAR($C186))*12+MONTH(Paychecks!$A$6)-MONTH($C186)),(($D186="Monthly")+3*($D186="Quarterly")+12*($D186="Yearly")))=0)*(EDATE($C186,((YEAR(Paychecks!$A$6)-YEAR($C186))*12+MONTH(Paychecks!$A$6)-MONTH($C186)))&lt;Paychecks!$A$6)),($C186&gt;=Paychecks!$A$6)*($C186&lt;=Paychecks!$B$6))))</f>
      </c>
      <c r="P186" s="14">
        <f>IF(OR($A186="",$C186=""),0,IF((7*($D186="Weekly")+14*($D186="Every 2 weeks"))&gt;0,MAX(0,-INT(($C186-(Paychecks!$B$7+1))/(7*($D186="Weekly")+14*($D186="Every 2 weeks")))-MAX(0,-INT(($C186-Paychecks!$A$7)/(7*($D186="Weekly")+14*($D186="Every 2 weeks"))))),IF((($D186="Monthly")+3*($D186="Quarterly")+12*($D186="Yearly"))&gt;0,IF(((YEAR((Paychecks!$B$7+1))-YEAR($C186))*12+MONTH((Paychecks!$B$7+1))-MONTH($C186))&lt;0,0,INT((((YEAR((Paychecks!$B$7+1))-YEAR($C186))*12+MONTH((Paychecks!$B$7+1))-MONTH($C186))-1)/(($D186="Monthly")+3*($D186="Quarterly")+12*($D186="Yearly")))+1+(MOD(((YEAR((Paychecks!$B$7+1))-YEAR($C186))*12+MONTH((Paychecks!$B$7+1))-MONTH($C186)),(($D186="Monthly")+3*($D186="Quarterly")+12*($D186="Yearly")))=0)*(EDATE($C186,((YEAR((Paychecks!$B$7+1))-YEAR($C186))*12+MONTH((Paychecks!$B$7+1))-MONTH($C186)))&lt;(Paychecks!$B$7+1)))-IF(((YEAR(Paychecks!$A$7)-YEAR($C186))*12+MONTH(Paychecks!$A$7)-MONTH($C186))&lt;0,0,INT((((YEAR(Paychecks!$A$7)-YEAR($C186))*12+MONTH(Paychecks!$A$7)-MONTH($C186))-1)/(($D186="Monthly")+3*($D186="Quarterly")+12*($D186="Yearly")))+1+(MOD(((YEAR(Paychecks!$A$7)-YEAR($C186))*12+MONTH(Paychecks!$A$7)-MONTH($C186)),(($D186="Monthly")+3*($D186="Quarterly")+12*($D186="Yearly")))=0)*(EDATE($C186,((YEAR(Paychecks!$A$7)-YEAR($C186))*12+MONTH(Paychecks!$A$7)-MONTH($C186)))&lt;Paychecks!$A$7)),($C186&gt;=Paychecks!$A$7)*($C186&lt;=Paychecks!$B$7))))</f>
      </c>
      <c r="Q186" s="14">
        <f>IF(OR($A186="",$C186=""),0,IF((7*($D186="Weekly")+14*($D186="Every 2 weeks"))&gt;0,MAX(0,-INT(($C186-(Paychecks!$B$8+1))/(7*($D186="Weekly")+14*($D186="Every 2 weeks")))-MAX(0,-INT(($C186-Paychecks!$A$8)/(7*($D186="Weekly")+14*($D186="Every 2 weeks"))))),IF((($D186="Monthly")+3*($D186="Quarterly")+12*($D186="Yearly"))&gt;0,IF(((YEAR((Paychecks!$B$8+1))-YEAR($C186))*12+MONTH((Paychecks!$B$8+1))-MONTH($C186))&lt;0,0,INT((((YEAR((Paychecks!$B$8+1))-YEAR($C186))*12+MONTH((Paychecks!$B$8+1))-MONTH($C186))-1)/(($D186="Monthly")+3*($D186="Quarterly")+12*($D186="Yearly")))+1+(MOD(((YEAR((Paychecks!$B$8+1))-YEAR($C186))*12+MONTH((Paychecks!$B$8+1))-MONTH($C186)),(($D186="Monthly")+3*($D186="Quarterly")+12*($D186="Yearly")))=0)*(EDATE($C186,((YEAR((Paychecks!$B$8+1))-YEAR($C186))*12+MONTH((Paychecks!$B$8+1))-MONTH($C186)))&lt;(Paychecks!$B$8+1)))-IF(((YEAR(Paychecks!$A$8)-YEAR($C186))*12+MONTH(Paychecks!$A$8)-MONTH($C186))&lt;0,0,INT((((YEAR(Paychecks!$A$8)-YEAR($C186))*12+MONTH(Paychecks!$A$8)-MONTH($C186))-1)/(($D186="Monthly")+3*($D186="Quarterly")+12*($D186="Yearly")))+1+(MOD(((YEAR(Paychecks!$A$8)-YEAR($C186))*12+MONTH(Paychecks!$A$8)-MONTH($C186)),(($D186="Monthly")+3*($D186="Quarterly")+12*($D186="Yearly")))=0)*(EDATE($C186,((YEAR(Paychecks!$A$8)-YEAR($C186))*12+MONTH(Paychecks!$A$8)-MONTH($C186)))&lt;Paychecks!$A$8)),($C186&gt;=Paychecks!$A$8)*($C186&lt;=Paychecks!$B$8))))</f>
      </c>
      <c r="R186" s="14">
        <f>IF(OR($A186="",$C186=""),0,IF((7*($D186="Weekly")+14*($D186="Every 2 weeks"))&gt;0,MAX(0,-INT(($C186-(Paychecks!$B$9+1))/(7*($D186="Weekly")+14*($D186="Every 2 weeks")))-MAX(0,-INT(($C186-Paychecks!$A$9)/(7*($D186="Weekly")+14*($D186="Every 2 weeks"))))),IF((($D186="Monthly")+3*($D186="Quarterly")+12*($D186="Yearly"))&gt;0,IF(((YEAR((Paychecks!$B$9+1))-YEAR($C186))*12+MONTH((Paychecks!$B$9+1))-MONTH($C186))&lt;0,0,INT((((YEAR((Paychecks!$B$9+1))-YEAR($C186))*12+MONTH((Paychecks!$B$9+1))-MONTH($C186))-1)/(($D186="Monthly")+3*($D186="Quarterly")+12*($D186="Yearly")))+1+(MOD(((YEAR((Paychecks!$B$9+1))-YEAR($C186))*12+MONTH((Paychecks!$B$9+1))-MONTH($C186)),(($D186="Monthly")+3*($D186="Quarterly")+12*($D186="Yearly")))=0)*(EDATE($C186,((YEAR((Paychecks!$B$9+1))-YEAR($C186))*12+MONTH((Paychecks!$B$9+1))-MONTH($C186)))&lt;(Paychecks!$B$9+1)))-IF(((YEAR(Paychecks!$A$9)-YEAR($C186))*12+MONTH(Paychecks!$A$9)-MONTH($C186))&lt;0,0,INT((((YEAR(Paychecks!$A$9)-YEAR($C186))*12+MONTH(Paychecks!$A$9)-MONTH($C186))-1)/(($D186="Monthly")+3*($D186="Quarterly")+12*($D186="Yearly")))+1+(MOD(((YEAR(Paychecks!$A$9)-YEAR($C186))*12+MONTH(Paychecks!$A$9)-MONTH($C186)),(($D186="Monthly")+3*($D186="Quarterly")+12*($D186="Yearly")))=0)*(EDATE($C186,((YEAR(Paychecks!$A$9)-YEAR($C186))*12+MONTH(Paychecks!$A$9)-MONTH($C186)))&lt;Paychecks!$A$9)),($C186&gt;=Paychecks!$A$9)*($C186&lt;=Paychecks!$B$9))))</f>
      </c>
    </row>
    <row r="187" spans="1:18" x14ac:dyDescent="0.25">
      <c r="A187" s="2"/>
      <c r="B187" s="11"/>
      <c r="C187" s="9"/>
      <c r="D187" s="2"/>
      <c r="E187" s="2"/>
      <c r="F187" s="2"/>
      <c r="G187" s="2">
        <f>IF(A187="","",IF(F187="Yes","Paid",IF(C187&lt;TODAY(),"Overdue",IF(C187-TODAY()&lt;=HeadsUp,"Due soon",IF(E187="Yes","Autopay","Upcoming")))))</f>
      </c>
      <c r="H187" s="2">
        <f>IF(OR(A187="",F187="Yes"),"",C187-TODAY())</f>
      </c>
      <c r="I187" s="9">
        <f>IF(OR(A187="",C187=""),"",IF(OR(C187&lt;Paychecks!$A$2,C187&gt;Paychecks!$B$9),"",INDEX(Paychecks!$A$2:$A$9,MATCH(C187,Paychecks!$A$2:$A$9,1))))</f>
      </c>
      <c r="J187" s="2"/>
      <c r="K187" s="14">
        <f>IF(OR($A187="",$C187=""),0,IF((7*($D187="Weekly")+14*($D187="Every 2 weeks"))&gt;0,MAX(0,-INT(($C187-(Paychecks!$B$2+1))/(7*($D187="Weekly")+14*($D187="Every 2 weeks")))-MAX(0,-INT(($C187-Paychecks!$A$2)/(7*($D187="Weekly")+14*($D187="Every 2 weeks"))))),IF((($D187="Monthly")+3*($D187="Quarterly")+12*($D187="Yearly"))&gt;0,IF(((YEAR((Paychecks!$B$2+1))-YEAR($C187))*12+MONTH((Paychecks!$B$2+1))-MONTH($C187))&lt;0,0,INT((((YEAR((Paychecks!$B$2+1))-YEAR($C187))*12+MONTH((Paychecks!$B$2+1))-MONTH($C187))-1)/(($D187="Monthly")+3*($D187="Quarterly")+12*($D187="Yearly")))+1+(MOD(((YEAR((Paychecks!$B$2+1))-YEAR($C187))*12+MONTH((Paychecks!$B$2+1))-MONTH($C187)),(($D187="Monthly")+3*($D187="Quarterly")+12*($D187="Yearly")))=0)*(EDATE($C187,((YEAR((Paychecks!$B$2+1))-YEAR($C187))*12+MONTH((Paychecks!$B$2+1))-MONTH($C187)))&lt;(Paychecks!$B$2+1)))-IF(((YEAR(Paychecks!$A$2)-YEAR($C187))*12+MONTH(Paychecks!$A$2)-MONTH($C187))&lt;0,0,INT((((YEAR(Paychecks!$A$2)-YEAR($C187))*12+MONTH(Paychecks!$A$2)-MONTH($C187))-1)/(($D187="Monthly")+3*($D187="Quarterly")+12*($D187="Yearly")))+1+(MOD(((YEAR(Paychecks!$A$2)-YEAR($C187))*12+MONTH(Paychecks!$A$2)-MONTH($C187)),(($D187="Monthly")+3*($D187="Quarterly")+12*($D187="Yearly")))=0)*(EDATE($C187,((YEAR(Paychecks!$A$2)-YEAR($C187))*12+MONTH(Paychecks!$A$2)-MONTH($C187)))&lt;Paychecks!$A$2)),($C187&gt;=Paychecks!$A$2)*($C187&lt;=Paychecks!$B$2))))</f>
      </c>
      <c r="L187" s="14">
        <f>IF(OR($A187="",$C187=""),0,IF((7*($D187="Weekly")+14*($D187="Every 2 weeks"))&gt;0,MAX(0,-INT(($C187-(Paychecks!$B$3+1))/(7*($D187="Weekly")+14*($D187="Every 2 weeks")))-MAX(0,-INT(($C187-Paychecks!$A$3)/(7*($D187="Weekly")+14*($D187="Every 2 weeks"))))),IF((($D187="Monthly")+3*($D187="Quarterly")+12*($D187="Yearly"))&gt;0,IF(((YEAR((Paychecks!$B$3+1))-YEAR($C187))*12+MONTH((Paychecks!$B$3+1))-MONTH($C187))&lt;0,0,INT((((YEAR((Paychecks!$B$3+1))-YEAR($C187))*12+MONTH((Paychecks!$B$3+1))-MONTH($C187))-1)/(($D187="Monthly")+3*($D187="Quarterly")+12*($D187="Yearly")))+1+(MOD(((YEAR((Paychecks!$B$3+1))-YEAR($C187))*12+MONTH((Paychecks!$B$3+1))-MONTH($C187)),(($D187="Monthly")+3*($D187="Quarterly")+12*($D187="Yearly")))=0)*(EDATE($C187,((YEAR((Paychecks!$B$3+1))-YEAR($C187))*12+MONTH((Paychecks!$B$3+1))-MONTH($C187)))&lt;(Paychecks!$B$3+1)))-IF(((YEAR(Paychecks!$A$3)-YEAR($C187))*12+MONTH(Paychecks!$A$3)-MONTH($C187))&lt;0,0,INT((((YEAR(Paychecks!$A$3)-YEAR($C187))*12+MONTH(Paychecks!$A$3)-MONTH($C187))-1)/(($D187="Monthly")+3*($D187="Quarterly")+12*($D187="Yearly")))+1+(MOD(((YEAR(Paychecks!$A$3)-YEAR($C187))*12+MONTH(Paychecks!$A$3)-MONTH($C187)),(($D187="Monthly")+3*($D187="Quarterly")+12*($D187="Yearly")))=0)*(EDATE($C187,((YEAR(Paychecks!$A$3)-YEAR($C187))*12+MONTH(Paychecks!$A$3)-MONTH($C187)))&lt;Paychecks!$A$3)),($C187&gt;=Paychecks!$A$3)*($C187&lt;=Paychecks!$B$3))))</f>
      </c>
      <c r="M187" s="14">
        <f>IF(OR($A187="",$C187=""),0,IF((7*($D187="Weekly")+14*($D187="Every 2 weeks"))&gt;0,MAX(0,-INT(($C187-(Paychecks!$B$4+1))/(7*($D187="Weekly")+14*($D187="Every 2 weeks")))-MAX(0,-INT(($C187-Paychecks!$A$4)/(7*($D187="Weekly")+14*($D187="Every 2 weeks"))))),IF((($D187="Monthly")+3*($D187="Quarterly")+12*($D187="Yearly"))&gt;0,IF(((YEAR((Paychecks!$B$4+1))-YEAR($C187))*12+MONTH((Paychecks!$B$4+1))-MONTH($C187))&lt;0,0,INT((((YEAR((Paychecks!$B$4+1))-YEAR($C187))*12+MONTH((Paychecks!$B$4+1))-MONTH($C187))-1)/(($D187="Monthly")+3*($D187="Quarterly")+12*($D187="Yearly")))+1+(MOD(((YEAR((Paychecks!$B$4+1))-YEAR($C187))*12+MONTH((Paychecks!$B$4+1))-MONTH($C187)),(($D187="Monthly")+3*($D187="Quarterly")+12*($D187="Yearly")))=0)*(EDATE($C187,((YEAR((Paychecks!$B$4+1))-YEAR($C187))*12+MONTH((Paychecks!$B$4+1))-MONTH($C187)))&lt;(Paychecks!$B$4+1)))-IF(((YEAR(Paychecks!$A$4)-YEAR($C187))*12+MONTH(Paychecks!$A$4)-MONTH($C187))&lt;0,0,INT((((YEAR(Paychecks!$A$4)-YEAR($C187))*12+MONTH(Paychecks!$A$4)-MONTH($C187))-1)/(($D187="Monthly")+3*($D187="Quarterly")+12*($D187="Yearly")))+1+(MOD(((YEAR(Paychecks!$A$4)-YEAR($C187))*12+MONTH(Paychecks!$A$4)-MONTH($C187)),(($D187="Monthly")+3*($D187="Quarterly")+12*($D187="Yearly")))=0)*(EDATE($C187,((YEAR(Paychecks!$A$4)-YEAR($C187))*12+MONTH(Paychecks!$A$4)-MONTH($C187)))&lt;Paychecks!$A$4)),($C187&gt;=Paychecks!$A$4)*($C187&lt;=Paychecks!$B$4))))</f>
      </c>
      <c r="N187" s="14">
        <f>IF(OR($A187="",$C187=""),0,IF((7*($D187="Weekly")+14*($D187="Every 2 weeks"))&gt;0,MAX(0,-INT(($C187-(Paychecks!$B$5+1))/(7*($D187="Weekly")+14*($D187="Every 2 weeks")))-MAX(0,-INT(($C187-Paychecks!$A$5)/(7*($D187="Weekly")+14*($D187="Every 2 weeks"))))),IF((($D187="Monthly")+3*($D187="Quarterly")+12*($D187="Yearly"))&gt;0,IF(((YEAR((Paychecks!$B$5+1))-YEAR($C187))*12+MONTH((Paychecks!$B$5+1))-MONTH($C187))&lt;0,0,INT((((YEAR((Paychecks!$B$5+1))-YEAR($C187))*12+MONTH((Paychecks!$B$5+1))-MONTH($C187))-1)/(($D187="Monthly")+3*($D187="Quarterly")+12*($D187="Yearly")))+1+(MOD(((YEAR((Paychecks!$B$5+1))-YEAR($C187))*12+MONTH((Paychecks!$B$5+1))-MONTH($C187)),(($D187="Monthly")+3*($D187="Quarterly")+12*($D187="Yearly")))=0)*(EDATE($C187,((YEAR((Paychecks!$B$5+1))-YEAR($C187))*12+MONTH((Paychecks!$B$5+1))-MONTH($C187)))&lt;(Paychecks!$B$5+1)))-IF(((YEAR(Paychecks!$A$5)-YEAR($C187))*12+MONTH(Paychecks!$A$5)-MONTH($C187))&lt;0,0,INT((((YEAR(Paychecks!$A$5)-YEAR($C187))*12+MONTH(Paychecks!$A$5)-MONTH($C187))-1)/(($D187="Monthly")+3*($D187="Quarterly")+12*($D187="Yearly")))+1+(MOD(((YEAR(Paychecks!$A$5)-YEAR($C187))*12+MONTH(Paychecks!$A$5)-MONTH($C187)),(($D187="Monthly")+3*($D187="Quarterly")+12*($D187="Yearly")))=0)*(EDATE($C187,((YEAR(Paychecks!$A$5)-YEAR($C187))*12+MONTH(Paychecks!$A$5)-MONTH($C187)))&lt;Paychecks!$A$5)),($C187&gt;=Paychecks!$A$5)*($C187&lt;=Paychecks!$B$5))))</f>
      </c>
      <c r="O187" s="14">
        <f>IF(OR($A187="",$C187=""),0,IF((7*($D187="Weekly")+14*($D187="Every 2 weeks"))&gt;0,MAX(0,-INT(($C187-(Paychecks!$B$6+1))/(7*($D187="Weekly")+14*($D187="Every 2 weeks")))-MAX(0,-INT(($C187-Paychecks!$A$6)/(7*($D187="Weekly")+14*($D187="Every 2 weeks"))))),IF((($D187="Monthly")+3*($D187="Quarterly")+12*($D187="Yearly"))&gt;0,IF(((YEAR((Paychecks!$B$6+1))-YEAR($C187))*12+MONTH((Paychecks!$B$6+1))-MONTH($C187))&lt;0,0,INT((((YEAR((Paychecks!$B$6+1))-YEAR($C187))*12+MONTH((Paychecks!$B$6+1))-MONTH($C187))-1)/(($D187="Monthly")+3*($D187="Quarterly")+12*($D187="Yearly")))+1+(MOD(((YEAR((Paychecks!$B$6+1))-YEAR($C187))*12+MONTH((Paychecks!$B$6+1))-MONTH($C187)),(($D187="Monthly")+3*($D187="Quarterly")+12*($D187="Yearly")))=0)*(EDATE($C187,((YEAR((Paychecks!$B$6+1))-YEAR($C187))*12+MONTH((Paychecks!$B$6+1))-MONTH($C187)))&lt;(Paychecks!$B$6+1)))-IF(((YEAR(Paychecks!$A$6)-YEAR($C187))*12+MONTH(Paychecks!$A$6)-MONTH($C187))&lt;0,0,INT((((YEAR(Paychecks!$A$6)-YEAR($C187))*12+MONTH(Paychecks!$A$6)-MONTH($C187))-1)/(($D187="Monthly")+3*($D187="Quarterly")+12*($D187="Yearly")))+1+(MOD(((YEAR(Paychecks!$A$6)-YEAR($C187))*12+MONTH(Paychecks!$A$6)-MONTH($C187)),(($D187="Monthly")+3*($D187="Quarterly")+12*($D187="Yearly")))=0)*(EDATE($C187,((YEAR(Paychecks!$A$6)-YEAR($C187))*12+MONTH(Paychecks!$A$6)-MONTH($C187)))&lt;Paychecks!$A$6)),($C187&gt;=Paychecks!$A$6)*($C187&lt;=Paychecks!$B$6))))</f>
      </c>
      <c r="P187" s="14">
        <f>IF(OR($A187="",$C187=""),0,IF((7*($D187="Weekly")+14*($D187="Every 2 weeks"))&gt;0,MAX(0,-INT(($C187-(Paychecks!$B$7+1))/(7*($D187="Weekly")+14*($D187="Every 2 weeks")))-MAX(0,-INT(($C187-Paychecks!$A$7)/(7*($D187="Weekly")+14*($D187="Every 2 weeks"))))),IF((($D187="Monthly")+3*($D187="Quarterly")+12*($D187="Yearly"))&gt;0,IF(((YEAR((Paychecks!$B$7+1))-YEAR($C187))*12+MONTH((Paychecks!$B$7+1))-MONTH($C187))&lt;0,0,INT((((YEAR((Paychecks!$B$7+1))-YEAR($C187))*12+MONTH((Paychecks!$B$7+1))-MONTH($C187))-1)/(($D187="Monthly")+3*($D187="Quarterly")+12*($D187="Yearly")))+1+(MOD(((YEAR((Paychecks!$B$7+1))-YEAR($C187))*12+MONTH((Paychecks!$B$7+1))-MONTH($C187)),(($D187="Monthly")+3*($D187="Quarterly")+12*($D187="Yearly")))=0)*(EDATE($C187,((YEAR((Paychecks!$B$7+1))-YEAR($C187))*12+MONTH((Paychecks!$B$7+1))-MONTH($C187)))&lt;(Paychecks!$B$7+1)))-IF(((YEAR(Paychecks!$A$7)-YEAR($C187))*12+MONTH(Paychecks!$A$7)-MONTH($C187))&lt;0,0,INT((((YEAR(Paychecks!$A$7)-YEAR($C187))*12+MONTH(Paychecks!$A$7)-MONTH($C187))-1)/(($D187="Monthly")+3*($D187="Quarterly")+12*($D187="Yearly")))+1+(MOD(((YEAR(Paychecks!$A$7)-YEAR($C187))*12+MONTH(Paychecks!$A$7)-MONTH($C187)),(($D187="Monthly")+3*($D187="Quarterly")+12*($D187="Yearly")))=0)*(EDATE($C187,((YEAR(Paychecks!$A$7)-YEAR($C187))*12+MONTH(Paychecks!$A$7)-MONTH($C187)))&lt;Paychecks!$A$7)),($C187&gt;=Paychecks!$A$7)*($C187&lt;=Paychecks!$B$7))))</f>
      </c>
      <c r="Q187" s="14">
        <f>IF(OR($A187="",$C187=""),0,IF((7*($D187="Weekly")+14*($D187="Every 2 weeks"))&gt;0,MAX(0,-INT(($C187-(Paychecks!$B$8+1))/(7*($D187="Weekly")+14*($D187="Every 2 weeks")))-MAX(0,-INT(($C187-Paychecks!$A$8)/(7*($D187="Weekly")+14*($D187="Every 2 weeks"))))),IF((($D187="Monthly")+3*($D187="Quarterly")+12*($D187="Yearly"))&gt;0,IF(((YEAR((Paychecks!$B$8+1))-YEAR($C187))*12+MONTH((Paychecks!$B$8+1))-MONTH($C187))&lt;0,0,INT((((YEAR((Paychecks!$B$8+1))-YEAR($C187))*12+MONTH((Paychecks!$B$8+1))-MONTH($C187))-1)/(($D187="Monthly")+3*($D187="Quarterly")+12*($D187="Yearly")))+1+(MOD(((YEAR((Paychecks!$B$8+1))-YEAR($C187))*12+MONTH((Paychecks!$B$8+1))-MONTH($C187)),(($D187="Monthly")+3*($D187="Quarterly")+12*($D187="Yearly")))=0)*(EDATE($C187,((YEAR((Paychecks!$B$8+1))-YEAR($C187))*12+MONTH((Paychecks!$B$8+1))-MONTH($C187)))&lt;(Paychecks!$B$8+1)))-IF(((YEAR(Paychecks!$A$8)-YEAR($C187))*12+MONTH(Paychecks!$A$8)-MONTH($C187))&lt;0,0,INT((((YEAR(Paychecks!$A$8)-YEAR($C187))*12+MONTH(Paychecks!$A$8)-MONTH($C187))-1)/(($D187="Monthly")+3*($D187="Quarterly")+12*($D187="Yearly")))+1+(MOD(((YEAR(Paychecks!$A$8)-YEAR($C187))*12+MONTH(Paychecks!$A$8)-MONTH($C187)),(($D187="Monthly")+3*($D187="Quarterly")+12*($D187="Yearly")))=0)*(EDATE($C187,((YEAR(Paychecks!$A$8)-YEAR($C187))*12+MONTH(Paychecks!$A$8)-MONTH($C187)))&lt;Paychecks!$A$8)),($C187&gt;=Paychecks!$A$8)*($C187&lt;=Paychecks!$B$8))))</f>
      </c>
      <c r="R187" s="14">
        <f>IF(OR($A187="",$C187=""),0,IF((7*($D187="Weekly")+14*($D187="Every 2 weeks"))&gt;0,MAX(0,-INT(($C187-(Paychecks!$B$9+1))/(7*($D187="Weekly")+14*($D187="Every 2 weeks")))-MAX(0,-INT(($C187-Paychecks!$A$9)/(7*($D187="Weekly")+14*($D187="Every 2 weeks"))))),IF((($D187="Monthly")+3*($D187="Quarterly")+12*($D187="Yearly"))&gt;0,IF(((YEAR((Paychecks!$B$9+1))-YEAR($C187))*12+MONTH((Paychecks!$B$9+1))-MONTH($C187))&lt;0,0,INT((((YEAR((Paychecks!$B$9+1))-YEAR($C187))*12+MONTH((Paychecks!$B$9+1))-MONTH($C187))-1)/(($D187="Monthly")+3*($D187="Quarterly")+12*($D187="Yearly")))+1+(MOD(((YEAR((Paychecks!$B$9+1))-YEAR($C187))*12+MONTH((Paychecks!$B$9+1))-MONTH($C187)),(($D187="Monthly")+3*($D187="Quarterly")+12*($D187="Yearly")))=0)*(EDATE($C187,((YEAR((Paychecks!$B$9+1))-YEAR($C187))*12+MONTH((Paychecks!$B$9+1))-MONTH($C187)))&lt;(Paychecks!$B$9+1)))-IF(((YEAR(Paychecks!$A$9)-YEAR($C187))*12+MONTH(Paychecks!$A$9)-MONTH($C187))&lt;0,0,INT((((YEAR(Paychecks!$A$9)-YEAR($C187))*12+MONTH(Paychecks!$A$9)-MONTH($C187))-1)/(($D187="Monthly")+3*($D187="Quarterly")+12*($D187="Yearly")))+1+(MOD(((YEAR(Paychecks!$A$9)-YEAR($C187))*12+MONTH(Paychecks!$A$9)-MONTH($C187)),(($D187="Monthly")+3*($D187="Quarterly")+12*($D187="Yearly")))=0)*(EDATE($C187,((YEAR(Paychecks!$A$9)-YEAR($C187))*12+MONTH(Paychecks!$A$9)-MONTH($C187)))&lt;Paychecks!$A$9)),($C187&gt;=Paychecks!$A$9)*($C187&lt;=Paychecks!$B$9))))</f>
      </c>
    </row>
    <row r="188" spans="1:18" x14ac:dyDescent="0.25">
      <c r="A188" s="2"/>
      <c r="B188" s="11"/>
      <c r="C188" s="9"/>
      <c r="D188" s="2"/>
      <c r="E188" s="2"/>
      <c r="F188" s="2"/>
      <c r="G188" s="2">
        <f>IF(A188="","",IF(F188="Yes","Paid",IF(C188&lt;TODAY(),"Overdue",IF(C188-TODAY()&lt;=HeadsUp,"Due soon",IF(E188="Yes","Autopay","Upcoming")))))</f>
      </c>
      <c r="H188" s="2">
        <f>IF(OR(A188="",F188="Yes"),"",C188-TODAY())</f>
      </c>
      <c r="I188" s="9">
        <f>IF(OR(A188="",C188=""),"",IF(OR(C188&lt;Paychecks!$A$2,C188&gt;Paychecks!$B$9),"",INDEX(Paychecks!$A$2:$A$9,MATCH(C188,Paychecks!$A$2:$A$9,1))))</f>
      </c>
      <c r="J188" s="2"/>
      <c r="K188" s="14">
        <f>IF(OR($A188="",$C188=""),0,IF((7*($D188="Weekly")+14*($D188="Every 2 weeks"))&gt;0,MAX(0,-INT(($C188-(Paychecks!$B$2+1))/(7*($D188="Weekly")+14*($D188="Every 2 weeks")))-MAX(0,-INT(($C188-Paychecks!$A$2)/(7*($D188="Weekly")+14*($D188="Every 2 weeks"))))),IF((($D188="Monthly")+3*($D188="Quarterly")+12*($D188="Yearly"))&gt;0,IF(((YEAR((Paychecks!$B$2+1))-YEAR($C188))*12+MONTH((Paychecks!$B$2+1))-MONTH($C188))&lt;0,0,INT((((YEAR((Paychecks!$B$2+1))-YEAR($C188))*12+MONTH((Paychecks!$B$2+1))-MONTH($C188))-1)/(($D188="Monthly")+3*($D188="Quarterly")+12*($D188="Yearly")))+1+(MOD(((YEAR((Paychecks!$B$2+1))-YEAR($C188))*12+MONTH((Paychecks!$B$2+1))-MONTH($C188)),(($D188="Monthly")+3*($D188="Quarterly")+12*($D188="Yearly")))=0)*(EDATE($C188,((YEAR((Paychecks!$B$2+1))-YEAR($C188))*12+MONTH((Paychecks!$B$2+1))-MONTH($C188)))&lt;(Paychecks!$B$2+1)))-IF(((YEAR(Paychecks!$A$2)-YEAR($C188))*12+MONTH(Paychecks!$A$2)-MONTH($C188))&lt;0,0,INT((((YEAR(Paychecks!$A$2)-YEAR($C188))*12+MONTH(Paychecks!$A$2)-MONTH($C188))-1)/(($D188="Monthly")+3*($D188="Quarterly")+12*($D188="Yearly")))+1+(MOD(((YEAR(Paychecks!$A$2)-YEAR($C188))*12+MONTH(Paychecks!$A$2)-MONTH($C188)),(($D188="Monthly")+3*($D188="Quarterly")+12*($D188="Yearly")))=0)*(EDATE($C188,((YEAR(Paychecks!$A$2)-YEAR($C188))*12+MONTH(Paychecks!$A$2)-MONTH($C188)))&lt;Paychecks!$A$2)),($C188&gt;=Paychecks!$A$2)*($C188&lt;=Paychecks!$B$2))))</f>
      </c>
      <c r="L188" s="14">
        <f>IF(OR($A188="",$C188=""),0,IF((7*($D188="Weekly")+14*($D188="Every 2 weeks"))&gt;0,MAX(0,-INT(($C188-(Paychecks!$B$3+1))/(7*($D188="Weekly")+14*($D188="Every 2 weeks")))-MAX(0,-INT(($C188-Paychecks!$A$3)/(7*($D188="Weekly")+14*($D188="Every 2 weeks"))))),IF((($D188="Monthly")+3*($D188="Quarterly")+12*($D188="Yearly"))&gt;0,IF(((YEAR((Paychecks!$B$3+1))-YEAR($C188))*12+MONTH((Paychecks!$B$3+1))-MONTH($C188))&lt;0,0,INT((((YEAR((Paychecks!$B$3+1))-YEAR($C188))*12+MONTH((Paychecks!$B$3+1))-MONTH($C188))-1)/(($D188="Monthly")+3*($D188="Quarterly")+12*($D188="Yearly")))+1+(MOD(((YEAR((Paychecks!$B$3+1))-YEAR($C188))*12+MONTH((Paychecks!$B$3+1))-MONTH($C188)),(($D188="Monthly")+3*($D188="Quarterly")+12*($D188="Yearly")))=0)*(EDATE($C188,((YEAR((Paychecks!$B$3+1))-YEAR($C188))*12+MONTH((Paychecks!$B$3+1))-MONTH($C188)))&lt;(Paychecks!$B$3+1)))-IF(((YEAR(Paychecks!$A$3)-YEAR($C188))*12+MONTH(Paychecks!$A$3)-MONTH($C188))&lt;0,0,INT((((YEAR(Paychecks!$A$3)-YEAR($C188))*12+MONTH(Paychecks!$A$3)-MONTH($C188))-1)/(($D188="Monthly")+3*($D188="Quarterly")+12*($D188="Yearly")))+1+(MOD(((YEAR(Paychecks!$A$3)-YEAR($C188))*12+MONTH(Paychecks!$A$3)-MONTH($C188)),(($D188="Monthly")+3*($D188="Quarterly")+12*($D188="Yearly")))=0)*(EDATE($C188,((YEAR(Paychecks!$A$3)-YEAR($C188))*12+MONTH(Paychecks!$A$3)-MONTH($C188)))&lt;Paychecks!$A$3)),($C188&gt;=Paychecks!$A$3)*($C188&lt;=Paychecks!$B$3))))</f>
      </c>
      <c r="M188" s="14">
        <f>IF(OR($A188="",$C188=""),0,IF((7*($D188="Weekly")+14*($D188="Every 2 weeks"))&gt;0,MAX(0,-INT(($C188-(Paychecks!$B$4+1))/(7*($D188="Weekly")+14*($D188="Every 2 weeks")))-MAX(0,-INT(($C188-Paychecks!$A$4)/(7*($D188="Weekly")+14*($D188="Every 2 weeks"))))),IF((($D188="Monthly")+3*($D188="Quarterly")+12*($D188="Yearly"))&gt;0,IF(((YEAR((Paychecks!$B$4+1))-YEAR($C188))*12+MONTH((Paychecks!$B$4+1))-MONTH($C188))&lt;0,0,INT((((YEAR((Paychecks!$B$4+1))-YEAR($C188))*12+MONTH((Paychecks!$B$4+1))-MONTH($C188))-1)/(($D188="Monthly")+3*($D188="Quarterly")+12*($D188="Yearly")))+1+(MOD(((YEAR((Paychecks!$B$4+1))-YEAR($C188))*12+MONTH((Paychecks!$B$4+1))-MONTH($C188)),(($D188="Monthly")+3*($D188="Quarterly")+12*($D188="Yearly")))=0)*(EDATE($C188,((YEAR((Paychecks!$B$4+1))-YEAR($C188))*12+MONTH((Paychecks!$B$4+1))-MONTH($C188)))&lt;(Paychecks!$B$4+1)))-IF(((YEAR(Paychecks!$A$4)-YEAR($C188))*12+MONTH(Paychecks!$A$4)-MONTH($C188))&lt;0,0,INT((((YEAR(Paychecks!$A$4)-YEAR($C188))*12+MONTH(Paychecks!$A$4)-MONTH($C188))-1)/(($D188="Monthly")+3*($D188="Quarterly")+12*($D188="Yearly")))+1+(MOD(((YEAR(Paychecks!$A$4)-YEAR($C188))*12+MONTH(Paychecks!$A$4)-MONTH($C188)),(($D188="Monthly")+3*($D188="Quarterly")+12*($D188="Yearly")))=0)*(EDATE($C188,((YEAR(Paychecks!$A$4)-YEAR($C188))*12+MONTH(Paychecks!$A$4)-MONTH($C188)))&lt;Paychecks!$A$4)),($C188&gt;=Paychecks!$A$4)*($C188&lt;=Paychecks!$B$4))))</f>
      </c>
      <c r="N188" s="14">
        <f>IF(OR($A188="",$C188=""),0,IF((7*($D188="Weekly")+14*($D188="Every 2 weeks"))&gt;0,MAX(0,-INT(($C188-(Paychecks!$B$5+1))/(7*($D188="Weekly")+14*($D188="Every 2 weeks")))-MAX(0,-INT(($C188-Paychecks!$A$5)/(7*($D188="Weekly")+14*($D188="Every 2 weeks"))))),IF((($D188="Monthly")+3*($D188="Quarterly")+12*($D188="Yearly"))&gt;0,IF(((YEAR((Paychecks!$B$5+1))-YEAR($C188))*12+MONTH((Paychecks!$B$5+1))-MONTH($C188))&lt;0,0,INT((((YEAR((Paychecks!$B$5+1))-YEAR($C188))*12+MONTH((Paychecks!$B$5+1))-MONTH($C188))-1)/(($D188="Monthly")+3*($D188="Quarterly")+12*($D188="Yearly")))+1+(MOD(((YEAR((Paychecks!$B$5+1))-YEAR($C188))*12+MONTH((Paychecks!$B$5+1))-MONTH($C188)),(($D188="Monthly")+3*($D188="Quarterly")+12*($D188="Yearly")))=0)*(EDATE($C188,((YEAR((Paychecks!$B$5+1))-YEAR($C188))*12+MONTH((Paychecks!$B$5+1))-MONTH($C188)))&lt;(Paychecks!$B$5+1)))-IF(((YEAR(Paychecks!$A$5)-YEAR($C188))*12+MONTH(Paychecks!$A$5)-MONTH($C188))&lt;0,0,INT((((YEAR(Paychecks!$A$5)-YEAR($C188))*12+MONTH(Paychecks!$A$5)-MONTH($C188))-1)/(($D188="Monthly")+3*($D188="Quarterly")+12*($D188="Yearly")))+1+(MOD(((YEAR(Paychecks!$A$5)-YEAR($C188))*12+MONTH(Paychecks!$A$5)-MONTH($C188)),(($D188="Monthly")+3*($D188="Quarterly")+12*($D188="Yearly")))=0)*(EDATE($C188,((YEAR(Paychecks!$A$5)-YEAR($C188))*12+MONTH(Paychecks!$A$5)-MONTH($C188)))&lt;Paychecks!$A$5)),($C188&gt;=Paychecks!$A$5)*($C188&lt;=Paychecks!$B$5))))</f>
      </c>
      <c r="O188" s="14">
        <f>IF(OR($A188="",$C188=""),0,IF((7*($D188="Weekly")+14*($D188="Every 2 weeks"))&gt;0,MAX(0,-INT(($C188-(Paychecks!$B$6+1))/(7*($D188="Weekly")+14*($D188="Every 2 weeks")))-MAX(0,-INT(($C188-Paychecks!$A$6)/(7*($D188="Weekly")+14*($D188="Every 2 weeks"))))),IF((($D188="Monthly")+3*($D188="Quarterly")+12*($D188="Yearly"))&gt;0,IF(((YEAR((Paychecks!$B$6+1))-YEAR($C188))*12+MONTH((Paychecks!$B$6+1))-MONTH($C188))&lt;0,0,INT((((YEAR((Paychecks!$B$6+1))-YEAR($C188))*12+MONTH((Paychecks!$B$6+1))-MONTH($C188))-1)/(($D188="Monthly")+3*($D188="Quarterly")+12*($D188="Yearly")))+1+(MOD(((YEAR((Paychecks!$B$6+1))-YEAR($C188))*12+MONTH((Paychecks!$B$6+1))-MONTH($C188)),(($D188="Monthly")+3*($D188="Quarterly")+12*($D188="Yearly")))=0)*(EDATE($C188,((YEAR((Paychecks!$B$6+1))-YEAR($C188))*12+MONTH((Paychecks!$B$6+1))-MONTH($C188)))&lt;(Paychecks!$B$6+1)))-IF(((YEAR(Paychecks!$A$6)-YEAR($C188))*12+MONTH(Paychecks!$A$6)-MONTH($C188))&lt;0,0,INT((((YEAR(Paychecks!$A$6)-YEAR($C188))*12+MONTH(Paychecks!$A$6)-MONTH($C188))-1)/(($D188="Monthly")+3*($D188="Quarterly")+12*($D188="Yearly")))+1+(MOD(((YEAR(Paychecks!$A$6)-YEAR($C188))*12+MONTH(Paychecks!$A$6)-MONTH($C188)),(($D188="Monthly")+3*($D188="Quarterly")+12*($D188="Yearly")))=0)*(EDATE($C188,((YEAR(Paychecks!$A$6)-YEAR($C188))*12+MONTH(Paychecks!$A$6)-MONTH($C188)))&lt;Paychecks!$A$6)),($C188&gt;=Paychecks!$A$6)*($C188&lt;=Paychecks!$B$6))))</f>
      </c>
      <c r="P188" s="14">
        <f>IF(OR($A188="",$C188=""),0,IF((7*($D188="Weekly")+14*($D188="Every 2 weeks"))&gt;0,MAX(0,-INT(($C188-(Paychecks!$B$7+1))/(7*($D188="Weekly")+14*($D188="Every 2 weeks")))-MAX(0,-INT(($C188-Paychecks!$A$7)/(7*($D188="Weekly")+14*($D188="Every 2 weeks"))))),IF((($D188="Monthly")+3*($D188="Quarterly")+12*($D188="Yearly"))&gt;0,IF(((YEAR((Paychecks!$B$7+1))-YEAR($C188))*12+MONTH((Paychecks!$B$7+1))-MONTH($C188))&lt;0,0,INT((((YEAR((Paychecks!$B$7+1))-YEAR($C188))*12+MONTH((Paychecks!$B$7+1))-MONTH($C188))-1)/(($D188="Monthly")+3*($D188="Quarterly")+12*($D188="Yearly")))+1+(MOD(((YEAR((Paychecks!$B$7+1))-YEAR($C188))*12+MONTH((Paychecks!$B$7+1))-MONTH($C188)),(($D188="Monthly")+3*($D188="Quarterly")+12*($D188="Yearly")))=0)*(EDATE($C188,((YEAR((Paychecks!$B$7+1))-YEAR($C188))*12+MONTH((Paychecks!$B$7+1))-MONTH($C188)))&lt;(Paychecks!$B$7+1)))-IF(((YEAR(Paychecks!$A$7)-YEAR($C188))*12+MONTH(Paychecks!$A$7)-MONTH($C188))&lt;0,0,INT((((YEAR(Paychecks!$A$7)-YEAR($C188))*12+MONTH(Paychecks!$A$7)-MONTH($C188))-1)/(($D188="Monthly")+3*($D188="Quarterly")+12*($D188="Yearly")))+1+(MOD(((YEAR(Paychecks!$A$7)-YEAR($C188))*12+MONTH(Paychecks!$A$7)-MONTH($C188)),(($D188="Monthly")+3*($D188="Quarterly")+12*($D188="Yearly")))=0)*(EDATE($C188,((YEAR(Paychecks!$A$7)-YEAR($C188))*12+MONTH(Paychecks!$A$7)-MONTH($C188)))&lt;Paychecks!$A$7)),($C188&gt;=Paychecks!$A$7)*($C188&lt;=Paychecks!$B$7))))</f>
      </c>
      <c r="Q188" s="14">
        <f>IF(OR($A188="",$C188=""),0,IF((7*($D188="Weekly")+14*($D188="Every 2 weeks"))&gt;0,MAX(0,-INT(($C188-(Paychecks!$B$8+1))/(7*($D188="Weekly")+14*($D188="Every 2 weeks")))-MAX(0,-INT(($C188-Paychecks!$A$8)/(7*($D188="Weekly")+14*($D188="Every 2 weeks"))))),IF((($D188="Monthly")+3*($D188="Quarterly")+12*($D188="Yearly"))&gt;0,IF(((YEAR((Paychecks!$B$8+1))-YEAR($C188))*12+MONTH((Paychecks!$B$8+1))-MONTH($C188))&lt;0,0,INT((((YEAR((Paychecks!$B$8+1))-YEAR($C188))*12+MONTH((Paychecks!$B$8+1))-MONTH($C188))-1)/(($D188="Monthly")+3*($D188="Quarterly")+12*($D188="Yearly")))+1+(MOD(((YEAR((Paychecks!$B$8+1))-YEAR($C188))*12+MONTH((Paychecks!$B$8+1))-MONTH($C188)),(($D188="Monthly")+3*($D188="Quarterly")+12*($D188="Yearly")))=0)*(EDATE($C188,((YEAR((Paychecks!$B$8+1))-YEAR($C188))*12+MONTH((Paychecks!$B$8+1))-MONTH($C188)))&lt;(Paychecks!$B$8+1)))-IF(((YEAR(Paychecks!$A$8)-YEAR($C188))*12+MONTH(Paychecks!$A$8)-MONTH($C188))&lt;0,0,INT((((YEAR(Paychecks!$A$8)-YEAR($C188))*12+MONTH(Paychecks!$A$8)-MONTH($C188))-1)/(($D188="Monthly")+3*($D188="Quarterly")+12*($D188="Yearly")))+1+(MOD(((YEAR(Paychecks!$A$8)-YEAR($C188))*12+MONTH(Paychecks!$A$8)-MONTH($C188)),(($D188="Monthly")+3*($D188="Quarterly")+12*($D188="Yearly")))=0)*(EDATE($C188,((YEAR(Paychecks!$A$8)-YEAR($C188))*12+MONTH(Paychecks!$A$8)-MONTH($C188)))&lt;Paychecks!$A$8)),($C188&gt;=Paychecks!$A$8)*($C188&lt;=Paychecks!$B$8))))</f>
      </c>
      <c r="R188" s="14">
        <f>IF(OR($A188="",$C188=""),0,IF((7*($D188="Weekly")+14*($D188="Every 2 weeks"))&gt;0,MAX(0,-INT(($C188-(Paychecks!$B$9+1))/(7*($D188="Weekly")+14*($D188="Every 2 weeks")))-MAX(0,-INT(($C188-Paychecks!$A$9)/(7*($D188="Weekly")+14*($D188="Every 2 weeks"))))),IF((($D188="Monthly")+3*($D188="Quarterly")+12*($D188="Yearly"))&gt;0,IF(((YEAR((Paychecks!$B$9+1))-YEAR($C188))*12+MONTH((Paychecks!$B$9+1))-MONTH($C188))&lt;0,0,INT((((YEAR((Paychecks!$B$9+1))-YEAR($C188))*12+MONTH((Paychecks!$B$9+1))-MONTH($C188))-1)/(($D188="Monthly")+3*($D188="Quarterly")+12*($D188="Yearly")))+1+(MOD(((YEAR((Paychecks!$B$9+1))-YEAR($C188))*12+MONTH((Paychecks!$B$9+1))-MONTH($C188)),(($D188="Monthly")+3*($D188="Quarterly")+12*($D188="Yearly")))=0)*(EDATE($C188,((YEAR((Paychecks!$B$9+1))-YEAR($C188))*12+MONTH((Paychecks!$B$9+1))-MONTH($C188)))&lt;(Paychecks!$B$9+1)))-IF(((YEAR(Paychecks!$A$9)-YEAR($C188))*12+MONTH(Paychecks!$A$9)-MONTH($C188))&lt;0,0,INT((((YEAR(Paychecks!$A$9)-YEAR($C188))*12+MONTH(Paychecks!$A$9)-MONTH($C188))-1)/(($D188="Monthly")+3*($D188="Quarterly")+12*($D188="Yearly")))+1+(MOD(((YEAR(Paychecks!$A$9)-YEAR($C188))*12+MONTH(Paychecks!$A$9)-MONTH($C188)),(($D188="Monthly")+3*($D188="Quarterly")+12*($D188="Yearly")))=0)*(EDATE($C188,((YEAR(Paychecks!$A$9)-YEAR($C188))*12+MONTH(Paychecks!$A$9)-MONTH($C188)))&lt;Paychecks!$A$9)),($C188&gt;=Paychecks!$A$9)*($C188&lt;=Paychecks!$B$9))))</f>
      </c>
    </row>
    <row r="189" spans="1:18" x14ac:dyDescent="0.25">
      <c r="A189" s="2"/>
      <c r="B189" s="11"/>
      <c r="C189" s="9"/>
      <c r="D189" s="2"/>
      <c r="E189" s="2"/>
      <c r="F189" s="2"/>
      <c r="G189" s="2">
        <f>IF(A189="","",IF(F189="Yes","Paid",IF(C189&lt;TODAY(),"Overdue",IF(C189-TODAY()&lt;=HeadsUp,"Due soon",IF(E189="Yes","Autopay","Upcoming")))))</f>
      </c>
      <c r="H189" s="2">
        <f>IF(OR(A189="",F189="Yes"),"",C189-TODAY())</f>
      </c>
      <c r="I189" s="9">
        <f>IF(OR(A189="",C189=""),"",IF(OR(C189&lt;Paychecks!$A$2,C189&gt;Paychecks!$B$9),"",INDEX(Paychecks!$A$2:$A$9,MATCH(C189,Paychecks!$A$2:$A$9,1))))</f>
      </c>
      <c r="J189" s="2"/>
      <c r="K189" s="14">
        <f>IF(OR($A189="",$C189=""),0,IF((7*($D189="Weekly")+14*($D189="Every 2 weeks"))&gt;0,MAX(0,-INT(($C189-(Paychecks!$B$2+1))/(7*($D189="Weekly")+14*($D189="Every 2 weeks")))-MAX(0,-INT(($C189-Paychecks!$A$2)/(7*($D189="Weekly")+14*($D189="Every 2 weeks"))))),IF((($D189="Monthly")+3*($D189="Quarterly")+12*($D189="Yearly"))&gt;0,IF(((YEAR((Paychecks!$B$2+1))-YEAR($C189))*12+MONTH((Paychecks!$B$2+1))-MONTH($C189))&lt;0,0,INT((((YEAR((Paychecks!$B$2+1))-YEAR($C189))*12+MONTH((Paychecks!$B$2+1))-MONTH($C189))-1)/(($D189="Monthly")+3*($D189="Quarterly")+12*($D189="Yearly")))+1+(MOD(((YEAR((Paychecks!$B$2+1))-YEAR($C189))*12+MONTH((Paychecks!$B$2+1))-MONTH($C189)),(($D189="Monthly")+3*($D189="Quarterly")+12*($D189="Yearly")))=0)*(EDATE($C189,((YEAR((Paychecks!$B$2+1))-YEAR($C189))*12+MONTH((Paychecks!$B$2+1))-MONTH($C189)))&lt;(Paychecks!$B$2+1)))-IF(((YEAR(Paychecks!$A$2)-YEAR($C189))*12+MONTH(Paychecks!$A$2)-MONTH($C189))&lt;0,0,INT((((YEAR(Paychecks!$A$2)-YEAR($C189))*12+MONTH(Paychecks!$A$2)-MONTH($C189))-1)/(($D189="Monthly")+3*($D189="Quarterly")+12*($D189="Yearly")))+1+(MOD(((YEAR(Paychecks!$A$2)-YEAR($C189))*12+MONTH(Paychecks!$A$2)-MONTH($C189)),(($D189="Monthly")+3*($D189="Quarterly")+12*($D189="Yearly")))=0)*(EDATE($C189,((YEAR(Paychecks!$A$2)-YEAR($C189))*12+MONTH(Paychecks!$A$2)-MONTH($C189)))&lt;Paychecks!$A$2)),($C189&gt;=Paychecks!$A$2)*($C189&lt;=Paychecks!$B$2))))</f>
      </c>
      <c r="L189" s="14">
        <f>IF(OR($A189="",$C189=""),0,IF((7*($D189="Weekly")+14*($D189="Every 2 weeks"))&gt;0,MAX(0,-INT(($C189-(Paychecks!$B$3+1))/(7*($D189="Weekly")+14*($D189="Every 2 weeks")))-MAX(0,-INT(($C189-Paychecks!$A$3)/(7*($D189="Weekly")+14*($D189="Every 2 weeks"))))),IF((($D189="Monthly")+3*($D189="Quarterly")+12*($D189="Yearly"))&gt;0,IF(((YEAR((Paychecks!$B$3+1))-YEAR($C189))*12+MONTH((Paychecks!$B$3+1))-MONTH($C189))&lt;0,0,INT((((YEAR((Paychecks!$B$3+1))-YEAR($C189))*12+MONTH((Paychecks!$B$3+1))-MONTH($C189))-1)/(($D189="Monthly")+3*($D189="Quarterly")+12*($D189="Yearly")))+1+(MOD(((YEAR((Paychecks!$B$3+1))-YEAR($C189))*12+MONTH((Paychecks!$B$3+1))-MONTH($C189)),(($D189="Monthly")+3*($D189="Quarterly")+12*($D189="Yearly")))=0)*(EDATE($C189,((YEAR((Paychecks!$B$3+1))-YEAR($C189))*12+MONTH((Paychecks!$B$3+1))-MONTH($C189)))&lt;(Paychecks!$B$3+1)))-IF(((YEAR(Paychecks!$A$3)-YEAR($C189))*12+MONTH(Paychecks!$A$3)-MONTH($C189))&lt;0,0,INT((((YEAR(Paychecks!$A$3)-YEAR($C189))*12+MONTH(Paychecks!$A$3)-MONTH($C189))-1)/(($D189="Monthly")+3*($D189="Quarterly")+12*($D189="Yearly")))+1+(MOD(((YEAR(Paychecks!$A$3)-YEAR($C189))*12+MONTH(Paychecks!$A$3)-MONTH($C189)),(($D189="Monthly")+3*($D189="Quarterly")+12*($D189="Yearly")))=0)*(EDATE($C189,((YEAR(Paychecks!$A$3)-YEAR($C189))*12+MONTH(Paychecks!$A$3)-MONTH($C189)))&lt;Paychecks!$A$3)),($C189&gt;=Paychecks!$A$3)*($C189&lt;=Paychecks!$B$3))))</f>
      </c>
      <c r="M189" s="14">
        <f>IF(OR($A189="",$C189=""),0,IF((7*($D189="Weekly")+14*($D189="Every 2 weeks"))&gt;0,MAX(0,-INT(($C189-(Paychecks!$B$4+1))/(7*($D189="Weekly")+14*($D189="Every 2 weeks")))-MAX(0,-INT(($C189-Paychecks!$A$4)/(7*($D189="Weekly")+14*($D189="Every 2 weeks"))))),IF((($D189="Monthly")+3*($D189="Quarterly")+12*($D189="Yearly"))&gt;0,IF(((YEAR((Paychecks!$B$4+1))-YEAR($C189))*12+MONTH((Paychecks!$B$4+1))-MONTH($C189))&lt;0,0,INT((((YEAR((Paychecks!$B$4+1))-YEAR($C189))*12+MONTH((Paychecks!$B$4+1))-MONTH($C189))-1)/(($D189="Monthly")+3*($D189="Quarterly")+12*($D189="Yearly")))+1+(MOD(((YEAR((Paychecks!$B$4+1))-YEAR($C189))*12+MONTH((Paychecks!$B$4+1))-MONTH($C189)),(($D189="Monthly")+3*($D189="Quarterly")+12*($D189="Yearly")))=0)*(EDATE($C189,((YEAR((Paychecks!$B$4+1))-YEAR($C189))*12+MONTH((Paychecks!$B$4+1))-MONTH($C189)))&lt;(Paychecks!$B$4+1)))-IF(((YEAR(Paychecks!$A$4)-YEAR($C189))*12+MONTH(Paychecks!$A$4)-MONTH($C189))&lt;0,0,INT((((YEAR(Paychecks!$A$4)-YEAR($C189))*12+MONTH(Paychecks!$A$4)-MONTH($C189))-1)/(($D189="Monthly")+3*($D189="Quarterly")+12*($D189="Yearly")))+1+(MOD(((YEAR(Paychecks!$A$4)-YEAR($C189))*12+MONTH(Paychecks!$A$4)-MONTH($C189)),(($D189="Monthly")+3*($D189="Quarterly")+12*($D189="Yearly")))=0)*(EDATE($C189,((YEAR(Paychecks!$A$4)-YEAR($C189))*12+MONTH(Paychecks!$A$4)-MONTH($C189)))&lt;Paychecks!$A$4)),($C189&gt;=Paychecks!$A$4)*($C189&lt;=Paychecks!$B$4))))</f>
      </c>
      <c r="N189" s="14">
        <f>IF(OR($A189="",$C189=""),0,IF((7*($D189="Weekly")+14*($D189="Every 2 weeks"))&gt;0,MAX(0,-INT(($C189-(Paychecks!$B$5+1))/(7*($D189="Weekly")+14*($D189="Every 2 weeks")))-MAX(0,-INT(($C189-Paychecks!$A$5)/(7*($D189="Weekly")+14*($D189="Every 2 weeks"))))),IF((($D189="Monthly")+3*($D189="Quarterly")+12*($D189="Yearly"))&gt;0,IF(((YEAR((Paychecks!$B$5+1))-YEAR($C189))*12+MONTH((Paychecks!$B$5+1))-MONTH($C189))&lt;0,0,INT((((YEAR((Paychecks!$B$5+1))-YEAR($C189))*12+MONTH((Paychecks!$B$5+1))-MONTH($C189))-1)/(($D189="Monthly")+3*($D189="Quarterly")+12*($D189="Yearly")))+1+(MOD(((YEAR((Paychecks!$B$5+1))-YEAR($C189))*12+MONTH((Paychecks!$B$5+1))-MONTH($C189)),(($D189="Monthly")+3*($D189="Quarterly")+12*($D189="Yearly")))=0)*(EDATE($C189,((YEAR((Paychecks!$B$5+1))-YEAR($C189))*12+MONTH((Paychecks!$B$5+1))-MONTH($C189)))&lt;(Paychecks!$B$5+1)))-IF(((YEAR(Paychecks!$A$5)-YEAR($C189))*12+MONTH(Paychecks!$A$5)-MONTH($C189))&lt;0,0,INT((((YEAR(Paychecks!$A$5)-YEAR($C189))*12+MONTH(Paychecks!$A$5)-MONTH($C189))-1)/(($D189="Monthly")+3*($D189="Quarterly")+12*($D189="Yearly")))+1+(MOD(((YEAR(Paychecks!$A$5)-YEAR($C189))*12+MONTH(Paychecks!$A$5)-MONTH($C189)),(($D189="Monthly")+3*($D189="Quarterly")+12*($D189="Yearly")))=0)*(EDATE($C189,((YEAR(Paychecks!$A$5)-YEAR($C189))*12+MONTH(Paychecks!$A$5)-MONTH($C189)))&lt;Paychecks!$A$5)),($C189&gt;=Paychecks!$A$5)*($C189&lt;=Paychecks!$B$5))))</f>
      </c>
      <c r="O189" s="14">
        <f>IF(OR($A189="",$C189=""),0,IF((7*($D189="Weekly")+14*($D189="Every 2 weeks"))&gt;0,MAX(0,-INT(($C189-(Paychecks!$B$6+1))/(7*($D189="Weekly")+14*($D189="Every 2 weeks")))-MAX(0,-INT(($C189-Paychecks!$A$6)/(7*($D189="Weekly")+14*($D189="Every 2 weeks"))))),IF((($D189="Monthly")+3*($D189="Quarterly")+12*($D189="Yearly"))&gt;0,IF(((YEAR((Paychecks!$B$6+1))-YEAR($C189))*12+MONTH((Paychecks!$B$6+1))-MONTH($C189))&lt;0,0,INT((((YEAR((Paychecks!$B$6+1))-YEAR($C189))*12+MONTH((Paychecks!$B$6+1))-MONTH($C189))-1)/(($D189="Monthly")+3*($D189="Quarterly")+12*($D189="Yearly")))+1+(MOD(((YEAR((Paychecks!$B$6+1))-YEAR($C189))*12+MONTH((Paychecks!$B$6+1))-MONTH($C189)),(($D189="Monthly")+3*($D189="Quarterly")+12*($D189="Yearly")))=0)*(EDATE($C189,((YEAR((Paychecks!$B$6+1))-YEAR($C189))*12+MONTH((Paychecks!$B$6+1))-MONTH($C189)))&lt;(Paychecks!$B$6+1)))-IF(((YEAR(Paychecks!$A$6)-YEAR($C189))*12+MONTH(Paychecks!$A$6)-MONTH($C189))&lt;0,0,INT((((YEAR(Paychecks!$A$6)-YEAR($C189))*12+MONTH(Paychecks!$A$6)-MONTH($C189))-1)/(($D189="Monthly")+3*($D189="Quarterly")+12*($D189="Yearly")))+1+(MOD(((YEAR(Paychecks!$A$6)-YEAR($C189))*12+MONTH(Paychecks!$A$6)-MONTH($C189)),(($D189="Monthly")+3*($D189="Quarterly")+12*($D189="Yearly")))=0)*(EDATE($C189,((YEAR(Paychecks!$A$6)-YEAR($C189))*12+MONTH(Paychecks!$A$6)-MONTH($C189)))&lt;Paychecks!$A$6)),($C189&gt;=Paychecks!$A$6)*($C189&lt;=Paychecks!$B$6))))</f>
      </c>
      <c r="P189" s="14">
        <f>IF(OR($A189="",$C189=""),0,IF((7*($D189="Weekly")+14*($D189="Every 2 weeks"))&gt;0,MAX(0,-INT(($C189-(Paychecks!$B$7+1))/(7*($D189="Weekly")+14*($D189="Every 2 weeks")))-MAX(0,-INT(($C189-Paychecks!$A$7)/(7*($D189="Weekly")+14*($D189="Every 2 weeks"))))),IF((($D189="Monthly")+3*($D189="Quarterly")+12*($D189="Yearly"))&gt;0,IF(((YEAR((Paychecks!$B$7+1))-YEAR($C189))*12+MONTH((Paychecks!$B$7+1))-MONTH($C189))&lt;0,0,INT((((YEAR((Paychecks!$B$7+1))-YEAR($C189))*12+MONTH((Paychecks!$B$7+1))-MONTH($C189))-1)/(($D189="Monthly")+3*($D189="Quarterly")+12*($D189="Yearly")))+1+(MOD(((YEAR((Paychecks!$B$7+1))-YEAR($C189))*12+MONTH((Paychecks!$B$7+1))-MONTH($C189)),(($D189="Monthly")+3*($D189="Quarterly")+12*($D189="Yearly")))=0)*(EDATE($C189,((YEAR((Paychecks!$B$7+1))-YEAR($C189))*12+MONTH((Paychecks!$B$7+1))-MONTH($C189)))&lt;(Paychecks!$B$7+1)))-IF(((YEAR(Paychecks!$A$7)-YEAR($C189))*12+MONTH(Paychecks!$A$7)-MONTH($C189))&lt;0,0,INT((((YEAR(Paychecks!$A$7)-YEAR($C189))*12+MONTH(Paychecks!$A$7)-MONTH($C189))-1)/(($D189="Monthly")+3*($D189="Quarterly")+12*($D189="Yearly")))+1+(MOD(((YEAR(Paychecks!$A$7)-YEAR($C189))*12+MONTH(Paychecks!$A$7)-MONTH($C189)),(($D189="Monthly")+3*($D189="Quarterly")+12*($D189="Yearly")))=0)*(EDATE($C189,((YEAR(Paychecks!$A$7)-YEAR($C189))*12+MONTH(Paychecks!$A$7)-MONTH($C189)))&lt;Paychecks!$A$7)),($C189&gt;=Paychecks!$A$7)*($C189&lt;=Paychecks!$B$7))))</f>
      </c>
      <c r="Q189" s="14">
        <f>IF(OR($A189="",$C189=""),0,IF((7*($D189="Weekly")+14*($D189="Every 2 weeks"))&gt;0,MAX(0,-INT(($C189-(Paychecks!$B$8+1))/(7*($D189="Weekly")+14*($D189="Every 2 weeks")))-MAX(0,-INT(($C189-Paychecks!$A$8)/(7*($D189="Weekly")+14*($D189="Every 2 weeks"))))),IF((($D189="Monthly")+3*($D189="Quarterly")+12*($D189="Yearly"))&gt;0,IF(((YEAR((Paychecks!$B$8+1))-YEAR($C189))*12+MONTH((Paychecks!$B$8+1))-MONTH($C189))&lt;0,0,INT((((YEAR((Paychecks!$B$8+1))-YEAR($C189))*12+MONTH((Paychecks!$B$8+1))-MONTH($C189))-1)/(($D189="Monthly")+3*($D189="Quarterly")+12*($D189="Yearly")))+1+(MOD(((YEAR((Paychecks!$B$8+1))-YEAR($C189))*12+MONTH((Paychecks!$B$8+1))-MONTH($C189)),(($D189="Monthly")+3*($D189="Quarterly")+12*($D189="Yearly")))=0)*(EDATE($C189,((YEAR((Paychecks!$B$8+1))-YEAR($C189))*12+MONTH((Paychecks!$B$8+1))-MONTH($C189)))&lt;(Paychecks!$B$8+1)))-IF(((YEAR(Paychecks!$A$8)-YEAR($C189))*12+MONTH(Paychecks!$A$8)-MONTH($C189))&lt;0,0,INT((((YEAR(Paychecks!$A$8)-YEAR($C189))*12+MONTH(Paychecks!$A$8)-MONTH($C189))-1)/(($D189="Monthly")+3*($D189="Quarterly")+12*($D189="Yearly")))+1+(MOD(((YEAR(Paychecks!$A$8)-YEAR($C189))*12+MONTH(Paychecks!$A$8)-MONTH($C189)),(($D189="Monthly")+3*($D189="Quarterly")+12*($D189="Yearly")))=0)*(EDATE($C189,((YEAR(Paychecks!$A$8)-YEAR($C189))*12+MONTH(Paychecks!$A$8)-MONTH($C189)))&lt;Paychecks!$A$8)),($C189&gt;=Paychecks!$A$8)*($C189&lt;=Paychecks!$B$8))))</f>
      </c>
      <c r="R189" s="14">
        <f>IF(OR($A189="",$C189=""),0,IF((7*($D189="Weekly")+14*($D189="Every 2 weeks"))&gt;0,MAX(0,-INT(($C189-(Paychecks!$B$9+1))/(7*($D189="Weekly")+14*($D189="Every 2 weeks")))-MAX(0,-INT(($C189-Paychecks!$A$9)/(7*($D189="Weekly")+14*($D189="Every 2 weeks"))))),IF((($D189="Monthly")+3*($D189="Quarterly")+12*($D189="Yearly"))&gt;0,IF(((YEAR((Paychecks!$B$9+1))-YEAR($C189))*12+MONTH((Paychecks!$B$9+1))-MONTH($C189))&lt;0,0,INT((((YEAR((Paychecks!$B$9+1))-YEAR($C189))*12+MONTH((Paychecks!$B$9+1))-MONTH($C189))-1)/(($D189="Monthly")+3*($D189="Quarterly")+12*($D189="Yearly")))+1+(MOD(((YEAR((Paychecks!$B$9+1))-YEAR($C189))*12+MONTH((Paychecks!$B$9+1))-MONTH($C189)),(($D189="Monthly")+3*($D189="Quarterly")+12*($D189="Yearly")))=0)*(EDATE($C189,((YEAR((Paychecks!$B$9+1))-YEAR($C189))*12+MONTH((Paychecks!$B$9+1))-MONTH($C189)))&lt;(Paychecks!$B$9+1)))-IF(((YEAR(Paychecks!$A$9)-YEAR($C189))*12+MONTH(Paychecks!$A$9)-MONTH($C189))&lt;0,0,INT((((YEAR(Paychecks!$A$9)-YEAR($C189))*12+MONTH(Paychecks!$A$9)-MONTH($C189))-1)/(($D189="Monthly")+3*($D189="Quarterly")+12*($D189="Yearly")))+1+(MOD(((YEAR(Paychecks!$A$9)-YEAR($C189))*12+MONTH(Paychecks!$A$9)-MONTH($C189)),(($D189="Monthly")+3*($D189="Quarterly")+12*($D189="Yearly")))=0)*(EDATE($C189,((YEAR(Paychecks!$A$9)-YEAR($C189))*12+MONTH(Paychecks!$A$9)-MONTH($C189)))&lt;Paychecks!$A$9)),($C189&gt;=Paychecks!$A$9)*($C189&lt;=Paychecks!$B$9))))</f>
      </c>
    </row>
    <row r="190" spans="1:18" x14ac:dyDescent="0.25">
      <c r="A190" s="2"/>
      <c r="B190" s="11"/>
      <c r="C190" s="9"/>
      <c r="D190" s="2"/>
      <c r="E190" s="2"/>
      <c r="F190" s="2"/>
      <c r="G190" s="2">
        <f>IF(A190="","",IF(F190="Yes","Paid",IF(C190&lt;TODAY(),"Overdue",IF(C190-TODAY()&lt;=HeadsUp,"Due soon",IF(E190="Yes","Autopay","Upcoming")))))</f>
      </c>
      <c r="H190" s="2">
        <f>IF(OR(A190="",F190="Yes"),"",C190-TODAY())</f>
      </c>
      <c r="I190" s="9">
        <f>IF(OR(A190="",C190=""),"",IF(OR(C190&lt;Paychecks!$A$2,C190&gt;Paychecks!$B$9),"",INDEX(Paychecks!$A$2:$A$9,MATCH(C190,Paychecks!$A$2:$A$9,1))))</f>
      </c>
      <c r="J190" s="2"/>
      <c r="K190" s="14">
        <f>IF(OR($A190="",$C190=""),0,IF((7*($D190="Weekly")+14*($D190="Every 2 weeks"))&gt;0,MAX(0,-INT(($C190-(Paychecks!$B$2+1))/(7*($D190="Weekly")+14*($D190="Every 2 weeks")))-MAX(0,-INT(($C190-Paychecks!$A$2)/(7*($D190="Weekly")+14*($D190="Every 2 weeks"))))),IF((($D190="Monthly")+3*($D190="Quarterly")+12*($D190="Yearly"))&gt;0,IF(((YEAR((Paychecks!$B$2+1))-YEAR($C190))*12+MONTH((Paychecks!$B$2+1))-MONTH($C190))&lt;0,0,INT((((YEAR((Paychecks!$B$2+1))-YEAR($C190))*12+MONTH((Paychecks!$B$2+1))-MONTH($C190))-1)/(($D190="Monthly")+3*($D190="Quarterly")+12*($D190="Yearly")))+1+(MOD(((YEAR((Paychecks!$B$2+1))-YEAR($C190))*12+MONTH((Paychecks!$B$2+1))-MONTH($C190)),(($D190="Monthly")+3*($D190="Quarterly")+12*($D190="Yearly")))=0)*(EDATE($C190,((YEAR((Paychecks!$B$2+1))-YEAR($C190))*12+MONTH((Paychecks!$B$2+1))-MONTH($C190)))&lt;(Paychecks!$B$2+1)))-IF(((YEAR(Paychecks!$A$2)-YEAR($C190))*12+MONTH(Paychecks!$A$2)-MONTH($C190))&lt;0,0,INT((((YEAR(Paychecks!$A$2)-YEAR($C190))*12+MONTH(Paychecks!$A$2)-MONTH($C190))-1)/(($D190="Monthly")+3*($D190="Quarterly")+12*($D190="Yearly")))+1+(MOD(((YEAR(Paychecks!$A$2)-YEAR($C190))*12+MONTH(Paychecks!$A$2)-MONTH($C190)),(($D190="Monthly")+3*($D190="Quarterly")+12*($D190="Yearly")))=0)*(EDATE($C190,((YEAR(Paychecks!$A$2)-YEAR($C190))*12+MONTH(Paychecks!$A$2)-MONTH($C190)))&lt;Paychecks!$A$2)),($C190&gt;=Paychecks!$A$2)*($C190&lt;=Paychecks!$B$2))))</f>
      </c>
      <c r="L190" s="14">
        <f>IF(OR($A190="",$C190=""),0,IF((7*($D190="Weekly")+14*($D190="Every 2 weeks"))&gt;0,MAX(0,-INT(($C190-(Paychecks!$B$3+1))/(7*($D190="Weekly")+14*($D190="Every 2 weeks")))-MAX(0,-INT(($C190-Paychecks!$A$3)/(7*($D190="Weekly")+14*($D190="Every 2 weeks"))))),IF((($D190="Monthly")+3*($D190="Quarterly")+12*($D190="Yearly"))&gt;0,IF(((YEAR((Paychecks!$B$3+1))-YEAR($C190))*12+MONTH((Paychecks!$B$3+1))-MONTH($C190))&lt;0,0,INT((((YEAR((Paychecks!$B$3+1))-YEAR($C190))*12+MONTH((Paychecks!$B$3+1))-MONTH($C190))-1)/(($D190="Monthly")+3*($D190="Quarterly")+12*($D190="Yearly")))+1+(MOD(((YEAR((Paychecks!$B$3+1))-YEAR($C190))*12+MONTH((Paychecks!$B$3+1))-MONTH($C190)),(($D190="Monthly")+3*($D190="Quarterly")+12*($D190="Yearly")))=0)*(EDATE($C190,((YEAR((Paychecks!$B$3+1))-YEAR($C190))*12+MONTH((Paychecks!$B$3+1))-MONTH($C190)))&lt;(Paychecks!$B$3+1)))-IF(((YEAR(Paychecks!$A$3)-YEAR($C190))*12+MONTH(Paychecks!$A$3)-MONTH($C190))&lt;0,0,INT((((YEAR(Paychecks!$A$3)-YEAR($C190))*12+MONTH(Paychecks!$A$3)-MONTH($C190))-1)/(($D190="Monthly")+3*($D190="Quarterly")+12*($D190="Yearly")))+1+(MOD(((YEAR(Paychecks!$A$3)-YEAR($C190))*12+MONTH(Paychecks!$A$3)-MONTH($C190)),(($D190="Monthly")+3*($D190="Quarterly")+12*($D190="Yearly")))=0)*(EDATE($C190,((YEAR(Paychecks!$A$3)-YEAR($C190))*12+MONTH(Paychecks!$A$3)-MONTH($C190)))&lt;Paychecks!$A$3)),($C190&gt;=Paychecks!$A$3)*($C190&lt;=Paychecks!$B$3))))</f>
      </c>
      <c r="M190" s="14">
        <f>IF(OR($A190="",$C190=""),0,IF((7*($D190="Weekly")+14*($D190="Every 2 weeks"))&gt;0,MAX(0,-INT(($C190-(Paychecks!$B$4+1))/(7*($D190="Weekly")+14*($D190="Every 2 weeks")))-MAX(0,-INT(($C190-Paychecks!$A$4)/(7*($D190="Weekly")+14*($D190="Every 2 weeks"))))),IF((($D190="Monthly")+3*($D190="Quarterly")+12*($D190="Yearly"))&gt;0,IF(((YEAR((Paychecks!$B$4+1))-YEAR($C190))*12+MONTH((Paychecks!$B$4+1))-MONTH($C190))&lt;0,0,INT((((YEAR((Paychecks!$B$4+1))-YEAR($C190))*12+MONTH((Paychecks!$B$4+1))-MONTH($C190))-1)/(($D190="Monthly")+3*($D190="Quarterly")+12*($D190="Yearly")))+1+(MOD(((YEAR((Paychecks!$B$4+1))-YEAR($C190))*12+MONTH((Paychecks!$B$4+1))-MONTH($C190)),(($D190="Monthly")+3*($D190="Quarterly")+12*($D190="Yearly")))=0)*(EDATE($C190,((YEAR((Paychecks!$B$4+1))-YEAR($C190))*12+MONTH((Paychecks!$B$4+1))-MONTH($C190)))&lt;(Paychecks!$B$4+1)))-IF(((YEAR(Paychecks!$A$4)-YEAR($C190))*12+MONTH(Paychecks!$A$4)-MONTH($C190))&lt;0,0,INT((((YEAR(Paychecks!$A$4)-YEAR($C190))*12+MONTH(Paychecks!$A$4)-MONTH($C190))-1)/(($D190="Monthly")+3*($D190="Quarterly")+12*($D190="Yearly")))+1+(MOD(((YEAR(Paychecks!$A$4)-YEAR($C190))*12+MONTH(Paychecks!$A$4)-MONTH($C190)),(($D190="Monthly")+3*($D190="Quarterly")+12*($D190="Yearly")))=0)*(EDATE($C190,((YEAR(Paychecks!$A$4)-YEAR($C190))*12+MONTH(Paychecks!$A$4)-MONTH($C190)))&lt;Paychecks!$A$4)),($C190&gt;=Paychecks!$A$4)*($C190&lt;=Paychecks!$B$4))))</f>
      </c>
      <c r="N190" s="14">
        <f>IF(OR($A190="",$C190=""),0,IF((7*($D190="Weekly")+14*($D190="Every 2 weeks"))&gt;0,MAX(0,-INT(($C190-(Paychecks!$B$5+1))/(7*($D190="Weekly")+14*($D190="Every 2 weeks")))-MAX(0,-INT(($C190-Paychecks!$A$5)/(7*($D190="Weekly")+14*($D190="Every 2 weeks"))))),IF((($D190="Monthly")+3*($D190="Quarterly")+12*($D190="Yearly"))&gt;0,IF(((YEAR((Paychecks!$B$5+1))-YEAR($C190))*12+MONTH((Paychecks!$B$5+1))-MONTH($C190))&lt;0,0,INT((((YEAR((Paychecks!$B$5+1))-YEAR($C190))*12+MONTH((Paychecks!$B$5+1))-MONTH($C190))-1)/(($D190="Monthly")+3*($D190="Quarterly")+12*($D190="Yearly")))+1+(MOD(((YEAR((Paychecks!$B$5+1))-YEAR($C190))*12+MONTH((Paychecks!$B$5+1))-MONTH($C190)),(($D190="Monthly")+3*($D190="Quarterly")+12*($D190="Yearly")))=0)*(EDATE($C190,((YEAR((Paychecks!$B$5+1))-YEAR($C190))*12+MONTH((Paychecks!$B$5+1))-MONTH($C190)))&lt;(Paychecks!$B$5+1)))-IF(((YEAR(Paychecks!$A$5)-YEAR($C190))*12+MONTH(Paychecks!$A$5)-MONTH($C190))&lt;0,0,INT((((YEAR(Paychecks!$A$5)-YEAR($C190))*12+MONTH(Paychecks!$A$5)-MONTH($C190))-1)/(($D190="Monthly")+3*($D190="Quarterly")+12*($D190="Yearly")))+1+(MOD(((YEAR(Paychecks!$A$5)-YEAR($C190))*12+MONTH(Paychecks!$A$5)-MONTH($C190)),(($D190="Monthly")+3*($D190="Quarterly")+12*($D190="Yearly")))=0)*(EDATE($C190,((YEAR(Paychecks!$A$5)-YEAR($C190))*12+MONTH(Paychecks!$A$5)-MONTH($C190)))&lt;Paychecks!$A$5)),($C190&gt;=Paychecks!$A$5)*($C190&lt;=Paychecks!$B$5))))</f>
      </c>
      <c r="O190" s="14">
        <f>IF(OR($A190="",$C190=""),0,IF((7*($D190="Weekly")+14*($D190="Every 2 weeks"))&gt;0,MAX(0,-INT(($C190-(Paychecks!$B$6+1))/(7*($D190="Weekly")+14*($D190="Every 2 weeks")))-MAX(0,-INT(($C190-Paychecks!$A$6)/(7*($D190="Weekly")+14*($D190="Every 2 weeks"))))),IF((($D190="Monthly")+3*($D190="Quarterly")+12*($D190="Yearly"))&gt;0,IF(((YEAR((Paychecks!$B$6+1))-YEAR($C190))*12+MONTH((Paychecks!$B$6+1))-MONTH($C190))&lt;0,0,INT((((YEAR((Paychecks!$B$6+1))-YEAR($C190))*12+MONTH((Paychecks!$B$6+1))-MONTH($C190))-1)/(($D190="Monthly")+3*($D190="Quarterly")+12*($D190="Yearly")))+1+(MOD(((YEAR((Paychecks!$B$6+1))-YEAR($C190))*12+MONTH((Paychecks!$B$6+1))-MONTH($C190)),(($D190="Monthly")+3*($D190="Quarterly")+12*($D190="Yearly")))=0)*(EDATE($C190,((YEAR((Paychecks!$B$6+1))-YEAR($C190))*12+MONTH((Paychecks!$B$6+1))-MONTH($C190)))&lt;(Paychecks!$B$6+1)))-IF(((YEAR(Paychecks!$A$6)-YEAR($C190))*12+MONTH(Paychecks!$A$6)-MONTH($C190))&lt;0,0,INT((((YEAR(Paychecks!$A$6)-YEAR($C190))*12+MONTH(Paychecks!$A$6)-MONTH($C190))-1)/(($D190="Monthly")+3*($D190="Quarterly")+12*($D190="Yearly")))+1+(MOD(((YEAR(Paychecks!$A$6)-YEAR($C190))*12+MONTH(Paychecks!$A$6)-MONTH($C190)),(($D190="Monthly")+3*($D190="Quarterly")+12*($D190="Yearly")))=0)*(EDATE($C190,((YEAR(Paychecks!$A$6)-YEAR($C190))*12+MONTH(Paychecks!$A$6)-MONTH($C190)))&lt;Paychecks!$A$6)),($C190&gt;=Paychecks!$A$6)*($C190&lt;=Paychecks!$B$6))))</f>
      </c>
      <c r="P190" s="14">
        <f>IF(OR($A190="",$C190=""),0,IF((7*($D190="Weekly")+14*($D190="Every 2 weeks"))&gt;0,MAX(0,-INT(($C190-(Paychecks!$B$7+1))/(7*($D190="Weekly")+14*($D190="Every 2 weeks")))-MAX(0,-INT(($C190-Paychecks!$A$7)/(7*($D190="Weekly")+14*($D190="Every 2 weeks"))))),IF((($D190="Monthly")+3*($D190="Quarterly")+12*($D190="Yearly"))&gt;0,IF(((YEAR((Paychecks!$B$7+1))-YEAR($C190))*12+MONTH((Paychecks!$B$7+1))-MONTH($C190))&lt;0,0,INT((((YEAR((Paychecks!$B$7+1))-YEAR($C190))*12+MONTH((Paychecks!$B$7+1))-MONTH($C190))-1)/(($D190="Monthly")+3*($D190="Quarterly")+12*($D190="Yearly")))+1+(MOD(((YEAR((Paychecks!$B$7+1))-YEAR($C190))*12+MONTH((Paychecks!$B$7+1))-MONTH($C190)),(($D190="Monthly")+3*($D190="Quarterly")+12*($D190="Yearly")))=0)*(EDATE($C190,((YEAR((Paychecks!$B$7+1))-YEAR($C190))*12+MONTH((Paychecks!$B$7+1))-MONTH($C190)))&lt;(Paychecks!$B$7+1)))-IF(((YEAR(Paychecks!$A$7)-YEAR($C190))*12+MONTH(Paychecks!$A$7)-MONTH($C190))&lt;0,0,INT((((YEAR(Paychecks!$A$7)-YEAR($C190))*12+MONTH(Paychecks!$A$7)-MONTH($C190))-1)/(($D190="Monthly")+3*($D190="Quarterly")+12*($D190="Yearly")))+1+(MOD(((YEAR(Paychecks!$A$7)-YEAR($C190))*12+MONTH(Paychecks!$A$7)-MONTH($C190)),(($D190="Monthly")+3*($D190="Quarterly")+12*($D190="Yearly")))=0)*(EDATE($C190,((YEAR(Paychecks!$A$7)-YEAR($C190))*12+MONTH(Paychecks!$A$7)-MONTH($C190)))&lt;Paychecks!$A$7)),($C190&gt;=Paychecks!$A$7)*($C190&lt;=Paychecks!$B$7))))</f>
      </c>
      <c r="Q190" s="14">
        <f>IF(OR($A190="",$C190=""),0,IF((7*($D190="Weekly")+14*($D190="Every 2 weeks"))&gt;0,MAX(0,-INT(($C190-(Paychecks!$B$8+1))/(7*($D190="Weekly")+14*($D190="Every 2 weeks")))-MAX(0,-INT(($C190-Paychecks!$A$8)/(7*($D190="Weekly")+14*($D190="Every 2 weeks"))))),IF((($D190="Monthly")+3*($D190="Quarterly")+12*($D190="Yearly"))&gt;0,IF(((YEAR((Paychecks!$B$8+1))-YEAR($C190))*12+MONTH((Paychecks!$B$8+1))-MONTH($C190))&lt;0,0,INT((((YEAR((Paychecks!$B$8+1))-YEAR($C190))*12+MONTH((Paychecks!$B$8+1))-MONTH($C190))-1)/(($D190="Monthly")+3*($D190="Quarterly")+12*($D190="Yearly")))+1+(MOD(((YEAR((Paychecks!$B$8+1))-YEAR($C190))*12+MONTH((Paychecks!$B$8+1))-MONTH($C190)),(($D190="Monthly")+3*($D190="Quarterly")+12*($D190="Yearly")))=0)*(EDATE($C190,((YEAR((Paychecks!$B$8+1))-YEAR($C190))*12+MONTH((Paychecks!$B$8+1))-MONTH($C190)))&lt;(Paychecks!$B$8+1)))-IF(((YEAR(Paychecks!$A$8)-YEAR($C190))*12+MONTH(Paychecks!$A$8)-MONTH($C190))&lt;0,0,INT((((YEAR(Paychecks!$A$8)-YEAR($C190))*12+MONTH(Paychecks!$A$8)-MONTH($C190))-1)/(($D190="Monthly")+3*($D190="Quarterly")+12*($D190="Yearly")))+1+(MOD(((YEAR(Paychecks!$A$8)-YEAR($C190))*12+MONTH(Paychecks!$A$8)-MONTH($C190)),(($D190="Monthly")+3*($D190="Quarterly")+12*($D190="Yearly")))=0)*(EDATE($C190,((YEAR(Paychecks!$A$8)-YEAR($C190))*12+MONTH(Paychecks!$A$8)-MONTH($C190)))&lt;Paychecks!$A$8)),($C190&gt;=Paychecks!$A$8)*($C190&lt;=Paychecks!$B$8))))</f>
      </c>
      <c r="R190" s="14">
        <f>IF(OR($A190="",$C190=""),0,IF((7*($D190="Weekly")+14*($D190="Every 2 weeks"))&gt;0,MAX(0,-INT(($C190-(Paychecks!$B$9+1))/(7*($D190="Weekly")+14*($D190="Every 2 weeks")))-MAX(0,-INT(($C190-Paychecks!$A$9)/(7*($D190="Weekly")+14*($D190="Every 2 weeks"))))),IF((($D190="Monthly")+3*($D190="Quarterly")+12*($D190="Yearly"))&gt;0,IF(((YEAR((Paychecks!$B$9+1))-YEAR($C190))*12+MONTH((Paychecks!$B$9+1))-MONTH($C190))&lt;0,0,INT((((YEAR((Paychecks!$B$9+1))-YEAR($C190))*12+MONTH((Paychecks!$B$9+1))-MONTH($C190))-1)/(($D190="Monthly")+3*($D190="Quarterly")+12*($D190="Yearly")))+1+(MOD(((YEAR((Paychecks!$B$9+1))-YEAR($C190))*12+MONTH((Paychecks!$B$9+1))-MONTH($C190)),(($D190="Monthly")+3*($D190="Quarterly")+12*($D190="Yearly")))=0)*(EDATE($C190,((YEAR((Paychecks!$B$9+1))-YEAR($C190))*12+MONTH((Paychecks!$B$9+1))-MONTH($C190)))&lt;(Paychecks!$B$9+1)))-IF(((YEAR(Paychecks!$A$9)-YEAR($C190))*12+MONTH(Paychecks!$A$9)-MONTH($C190))&lt;0,0,INT((((YEAR(Paychecks!$A$9)-YEAR($C190))*12+MONTH(Paychecks!$A$9)-MONTH($C190))-1)/(($D190="Monthly")+3*($D190="Quarterly")+12*($D190="Yearly")))+1+(MOD(((YEAR(Paychecks!$A$9)-YEAR($C190))*12+MONTH(Paychecks!$A$9)-MONTH($C190)),(($D190="Monthly")+3*($D190="Quarterly")+12*($D190="Yearly")))=0)*(EDATE($C190,((YEAR(Paychecks!$A$9)-YEAR($C190))*12+MONTH(Paychecks!$A$9)-MONTH($C190)))&lt;Paychecks!$A$9)),($C190&gt;=Paychecks!$A$9)*($C190&lt;=Paychecks!$B$9))))</f>
      </c>
    </row>
    <row r="191" spans="1:18" x14ac:dyDescent="0.25">
      <c r="A191" s="2"/>
      <c r="B191" s="11"/>
      <c r="C191" s="9"/>
      <c r="D191" s="2"/>
      <c r="E191" s="2"/>
      <c r="F191" s="2"/>
      <c r="G191" s="2">
        <f>IF(A191="","",IF(F191="Yes","Paid",IF(C191&lt;TODAY(),"Overdue",IF(C191-TODAY()&lt;=HeadsUp,"Due soon",IF(E191="Yes","Autopay","Upcoming")))))</f>
      </c>
      <c r="H191" s="2">
        <f>IF(OR(A191="",F191="Yes"),"",C191-TODAY())</f>
      </c>
      <c r="I191" s="9">
        <f>IF(OR(A191="",C191=""),"",IF(OR(C191&lt;Paychecks!$A$2,C191&gt;Paychecks!$B$9),"",INDEX(Paychecks!$A$2:$A$9,MATCH(C191,Paychecks!$A$2:$A$9,1))))</f>
      </c>
      <c r="J191" s="2"/>
      <c r="K191" s="14">
        <f>IF(OR($A191="",$C191=""),0,IF((7*($D191="Weekly")+14*($D191="Every 2 weeks"))&gt;0,MAX(0,-INT(($C191-(Paychecks!$B$2+1))/(7*($D191="Weekly")+14*($D191="Every 2 weeks")))-MAX(0,-INT(($C191-Paychecks!$A$2)/(7*($D191="Weekly")+14*($D191="Every 2 weeks"))))),IF((($D191="Monthly")+3*($D191="Quarterly")+12*($D191="Yearly"))&gt;0,IF(((YEAR((Paychecks!$B$2+1))-YEAR($C191))*12+MONTH((Paychecks!$B$2+1))-MONTH($C191))&lt;0,0,INT((((YEAR((Paychecks!$B$2+1))-YEAR($C191))*12+MONTH((Paychecks!$B$2+1))-MONTH($C191))-1)/(($D191="Monthly")+3*($D191="Quarterly")+12*($D191="Yearly")))+1+(MOD(((YEAR((Paychecks!$B$2+1))-YEAR($C191))*12+MONTH((Paychecks!$B$2+1))-MONTH($C191)),(($D191="Monthly")+3*($D191="Quarterly")+12*($D191="Yearly")))=0)*(EDATE($C191,((YEAR((Paychecks!$B$2+1))-YEAR($C191))*12+MONTH((Paychecks!$B$2+1))-MONTH($C191)))&lt;(Paychecks!$B$2+1)))-IF(((YEAR(Paychecks!$A$2)-YEAR($C191))*12+MONTH(Paychecks!$A$2)-MONTH($C191))&lt;0,0,INT((((YEAR(Paychecks!$A$2)-YEAR($C191))*12+MONTH(Paychecks!$A$2)-MONTH($C191))-1)/(($D191="Monthly")+3*($D191="Quarterly")+12*($D191="Yearly")))+1+(MOD(((YEAR(Paychecks!$A$2)-YEAR($C191))*12+MONTH(Paychecks!$A$2)-MONTH($C191)),(($D191="Monthly")+3*($D191="Quarterly")+12*($D191="Yearly")))=0)*(EDATE($C191,((YEAR(Paychecks!$A$2)-YEAR($C191))*12+MONTH(Paychecks!$A$2)-MONTH($C191)))&lt;Paychecks!$A$2)),($C191&gt;=Paychecks!$A$2)*($C191&lt;=Paychecks!$B$2))))</f>
      </c>
      <c r="L191" s="14">
        <f>IF(OR($A191="",$C191=""),0,IF((7*($D191="Weekly")+14*($D191="Every 2 weeks"))&gt;0,MAX(0,-INT(($C191-(Paychecks!$B$3+1))/(7*($D191="Weekly")+14*($D191="Every 2 weeks")))-MAX(0,-INT(($C191-Paychecks!$A$3)/(7*($D191="Weekly")+14*($D191="Every 2 weeks"))))),IF((($D191="Monthly")+3*($D191="Quarterly")+12*($D191="Yearly"))&gt;0,IF(((YEAR((Paychecks!$B$3+1))-YEAR($C191))*12+MONTH((Paychecks!$B$3+1))-MONTH($C191))&lt;0,0,INT((((YEAR((Paychecks!$B$3+1))-YEAR($C191))*12+MONTH((Paychecks!$B$3+1))-MONTH($C191))-1)/(($D191="Monthly")+3*($D191="Quarterly")+12*($D191="Yearly")))+1+(MOD(((YEAR((Paychecks!$B$3+1))-YEAR($C191))*12+MONTH((Paychecks!$B$3+1))-MONTH($C191)),(($D191="Monthly")+3*($D191="Quarterly")+12*($D191="Yearly")))=0)*(EDATE($C191,((YEAR((Paychecks!$B$3+1))-YEAR($C191))*12+MONTH((Paychecks!$B$3+1))-MONTH($C191)))&lt;(Paychecks!$B$3+1)))-IF(((YEAR(Paychecks!$A$3)-YEAR($C191))*12+MONTH(Paychecks!$A$3)-MONTH($C191))&lt;0,0,INT((((YEAR(Paychecks!$A$3)-YEAR($C191))*12+MONTH(Paychecks!$A$3)-MONTH($C191))-1)/(($D191="Monthly")+3*($D191="Quarterly")+12*($D191="Yearly")))+1+(MOD(((YEAR(Paychecks!$A$3)-YEAR($C191))*12+MONTH(Paychecks!$A$3)-MONTH($C191)),(($D191="Monthly")+3*($D191="Quarterly")+12*($D191="Yearly")))=0)*(EDATE($C191,((YEAR(Paychecks!$A$3)-YEAR($C191))*12+MONTH(Paychecks!$A$3)-MONTH($C191)))&lt;Paychecks!$A$3)),($C191&gt;=Paychecks!$A$3)*($C191&lt;=Paychecks!$B$3))))</f>
      </c>
      <c r="M191" s="14">
        <f>IF(OR($A191="",$C191=""),0,IF((7*($D191="Weekly")+14*($D191="Every 2 weeks"))&gt;0,MAX(0,-INT(($C191-(Paychecks!$B$4+1))/(7*($D191="Weekly")+14*($D191="Every 2 weeks")))-MAX(0,-INT(($C191-Paychecks!$A$4)/(7*($D191="Weekly")+14*($D191="Every 2 weeks"))))),IF((($D191="Monthly")+3*($D191="Quarterly")+12*($D191="Yearly"))&gt;0,IF(((YEAR((Paychecks!$B$4+1))-YEAR($C191))*12+MONTH((Paychecks!$B$4+1))-MONTH($C191))&lt;0,0,INT((((YEAR((Paychecks!$B$4+1))-YEAR($C191))*12+MONTH((Paychecks!$B$4+1))-MONTH($C191))-1)/(($D191="Monthly")+3*($D191="Quarterly")+12*($D191="Yearly")))+1+(MOD(((YEAR((Paychecks!$B$4+1))-YEAR($C191))*12+MONTH((Paychecks!$B$4+1))-MONTH($C191)),(($D191="Monthly")+3*($D191="Quarterly")+12*($D191="Yearly")))=0)*(EDATE($C191,((YEAR((Paychecks!$B$4+1))-YEAR($C191))*12+MONTH((Paychecks!$B$4+1))-MONTH($C191)))&lt;(Paychecks!$B$4+1)))-IF(((YEAR(Paychecks!$A$4)-YEAR($C191))*12+MONTH(Paychecks!$A$4)-MONTH($C191))&lt;0,0,INT((((YEAR(Paychecks!$A$4)-YEAR($C191))*12+MONTH(Paychecks!$A$4)-MONTH($C191))-1)/(($D191="Monthly")+3*($D191="Quarterly")+12*($D191="Yearly")))+1+(MOD(((YEAR(Paychecks!$A$4)-YEAR($C191))*12+MONTH(Paychecks!$A$4)-MONTH($C191)),(($D191="Monthly")+3*($D191="Quarterly")+12*($D191="Yearly")))=0)*(EDATE($C191,((YEAR(Paychecks!$A$4)-YEAR($C191))*12+MONTH(Paychecks!$A$4)-MONTH($C191)))&lt;Paychecks!$A$4)),($C191&gt;=Paychecks!$A$4)*($C191&lt;=Paychecks!$B$4))))</f>
      </c>
      <c r="N191" s="14">
        <f>IF(OR($A191="",$C191=""),0,IF((7*($D191="Weekly")+14*($D191="Every 2 weeks"))&gt;0,MAX(0,-INT(($C191-(Paychecks!$B$5+1))/(7*($D191="Weekly")+14*($D191="Every 2 weeks")))-MAX(0,-INT(($C191-Paychecks!$A$5)/(7*($D191="Weekly")+14*($D191="Every 2 weeks"))))),IF((($D191="Monthly")+3*($D191="Quarterly")+12*($D191="Yearly"))&gt;0,IF(((YEAR((Paychecks!$B$5+1))-YEAR($C191))*12+MONTH((Paychecks!$B$5+1))-MONTH($C191))&lt;0,0,INT((((YEAR((Paychecks!$B$5+1))-YEAR($C191))*12+MONTH((Paychecks!$B$5+1))-MONTH($C191))-1)/(($D191="Monthly")+3*($D191="Quarterly")+12*($D191="Yearly")))+1+(MOD(((YEAR((Paychecks!$B$5+1))-YEAR($C191))*12+MONTH((Paychecks!$B$5+1))-MONTH($C191)),(($D191="Monthly")+3*($D191="Quarterly")+12*($D191="Yearly")))=0)*(EDATE($C191,((YEAR((Paychecks!$B$5+1))-YEAR($C191))*12+MONTH((Paychecks!$B$5+1))-MONTH($C191)))&lt;(Paychecks!$B$5+1)))-IF(((YEAR(Paychecks!$A$5)-YEAR($C191))*12+MONTH(Paychecks!$A$5)-MONTH($C191))&lt;0,0,INT((((YEAR(Paychecks!$A$5)-YEAR($C191))*12+MONTH(Paychecks!$A$5)-MONTH($C191))-1)/(($D191="Monthly")+3*($D191="Quarterly")+12*($D191="Yearly")))+1+(MOD(((YEAR(Paychecks!$A$5)-YEAR($C191))*12+MONTH(Paychecks!$A$5)-MONTH($C191)),(($D191="Monthly")+3*($D191="Quarterly")+12*($D191="Yearly")))=0)*(EDATE($C191,((YEAR(Paychecks!$A$5)-YEAR($C191))*12+MONTH(Paychecks!$A$5)-MONTH($C191)))&lt;Paychecks!$A$5)),($C191&gt;=Paychecks!$A$5)*($C191&lt;=Paychecks!$B$5))))</f>
      </c>
      <c r="O191" s="14">
        <f>IF(OR($A191="",$C191=""),0,IF((7*($D191="Weekly")+14*($D191="Every 2 weeks"))&gt;0,MAX(0,-INT(($C191-(Paychecks!$B$6+1))/(7*($D191="Weekly")+14*($D191="Every 2 weeks")))-MAX(0,-INT(($C191-Paychecks!$A$6)/(7*($D191="Weekly")+14*($D191="Every 2 weeks"))))),IF((($D191="Monthly")+3*($D191="Quarterly")+12*($D191="Yearly"))&gt;0,IF(((YEAR((Paychecks!$B$6+1))-YEAR($C191))*12+MONTH((Paychecks!$B$6+1))-MONTH($C191))&lt;0,0,INT((((YEAR((Paychecks!$B$6+1))-YEAR($C191))*12+MONTH((Paychecks!$B$6+1))-MONTH($C191))-1)/(($D191="Monthly")+3*($D191="Quarterly")+12*($D191="Yearly")))+1+(MOD(((YEAR((Paychecks!$B$6+1))-YEAR($C191))*12+MONTH((Paychecks!$B$6+1))-MONTH($C191)),(($D191="Monthly")+3*($D191="Quarterly")+12*($D191="Yearly")))=0)*(EDATE($C191,((YEAR((Paychecks!$B$6+1))-YEAR($C191))*12+MONTH((Paychecks!$B$6+1))-MONTH($C191)))&lt;(Paychecks!$B$6+1)))-IF(((YEAR(Paychecks!$A$6)-YEAR($C191))*12+MONTH(Paychecks!$A$6)-MONTH($C191))&lt;0,0,INT((((YEAR(Paychecks!$A$6)-YEAR($C191))*12+MONTH(Paychecks!$A$6)-MONTH($C191))-1)/(($D191="Monthly")+3*($D191="Quarterly")+12*($D191="Yearly")))+1+(MOD(((YEAR(Paychecks!$A$6)-YEAR($C191))*12+MONTH(Paychecks!$A$6)-MONTH($C191)),(($D191="Monthly")+3*($D191="Quarterly")+12*($D191="Yearly")))=0)*(EDATE($C191,((YEAR(Paychecks!$A$6)-YEAR($C191))*12+MONTH(Paychecks!$A$6)-MONTH($C191)))&lt;Paychecks!$A$6)),($C191&gt;=Paychecks!$A$6)*($C191&lt;=Paychecks!$B$6))))</f>
      </c>
      <c r="P191" s="14">
        <f>IF(OR($A191="",$C191=""),0,IF((7*($D191="Weekly")+14*($D191="Every 2 weeks"))&gt;0,MAX(0,-INT(($C191-(Paychecks!$B$7+1))/(7*($D191="Weekly")+14*($D191="Every 2 weeks")))-MAX(0,-INT(($C191-Paychecks!$A$7)/(7*($D191="Weekly")+14*($D191="Every 2 weeks"))))),IF((($D191="Monthly")+3*($D191="Quarterly")+12*($D191="Yearly"))&gt;0,IF(((YEAR((Paychecks!$B$7+1))-YEAR($C191))*12+MONTH((Paychecks!$B$7+1))-MONTH($C191))&lt;0,0,INT((((YEAR((Paychecks!$B$7+1))-YEAR($C191))*12+MONTH((Paychecks!$B$7+1))-MONTH($C191))-1)/(($D191="Monthly")+3*($D191="Quarterly")+12*($D191="Yearly")))+1+(MOD(((YEAR((Paychecks!$B$7+1))-YEAR($C191))*12+MONTH((Paychecks!$B$7+1))-MONTH($C191)),(($D191="Monthly")+3*($D191="Quarterly")+12*($D191="Yearly")))=0)*(EDATE($C191,((YEAR((Paychecks!$B$7+1))-YEAR($C191))*12+MONTH((Paychecks!$B$7+1))-MONTH($C191)))&lt;(Paychecks!$B$7+1)))-IF(((YEAR(Paychecks!$A$7)-YEAR($C191))*12+MONTH(Paychecks!$A$7)-MONTH($C191))&lt;0,0,INT((((YEAR(Paychecks!$A$7)-YEAR($C191))*12+MONTH(Paychecks!$A$7)-MONTH($C191))-1)/(($D191="Monthly")+3*($D191="Quarterly")+12*($D191="Yearly")))+1+(MOD(((YEAR(Paychecks!$A$7)-YEAR($C191))*12+MONTH(Paychecks!$A$7)-MONTH($C191)),(($D191="Monthly")+3*($D191="Quarterly")+12*($D191="Yearly")))=0)*(EDATE($C191,((YEAR(Paychecks!$A$7)-YEAR($C191))*12+MONTH(Paychecks!$A$7)-MONTH($C191)))&lt;Paychecks!$A$7)),($C191&gt;=Paychecks!$A$7)*($C191&lt;=Paychecks!$B$7))))</f>
      </c>
      <c r="Q191" s="14">
        <f>IF(OR($A191="",$C191=""),0,IF((7*($D191="Weekly")+14*($D191="Every 2 weeks"))&gt;0,MAX(0,-INT(($C191-(Paychecks!$B$8+1))/(7*($D191="Weekly")+14*($D191="Every 2 weeks")))-MAX(0,-INT(($C191-Paychecks!$A$8)/(7*($D191="Weekly")+14*($D191="Every 2 weeks"))))),IF((($D191="Monthly")+3*($D191="Quarterly")+12*($D191="Yearly"))&gt;0,IF(((YEAR((Paychecks!$B$8+1))-YEAR($C191))*12+MONTH((Paychecks!$B$8+1))-MONTH($C191))&lt;0,0,INT((((YEAR((Paychecks!$B$8+1))-YEAR($C191))*12+MONTH((Paychecks!$B$8+1))-MONTH($C191))-1)/(($D191="Monthly")+3*($D191="Quarterly")+12*($D191="Yearly")))+1+(MOD(((YEAR((Paychecks!$B$8+1))-YEAR($C191))*12+MONTH((Paychecks!$B$8+1))-MONTH($C191)),(($D191="Monthly")+3*($D191="Quarterly")+12*($D191="Yearly")))=0)*(EDATE($C191,((YEAR((Paychecks!$B$8+1))-YEAR($C191))*12+MONTH((Paychecks!$B$8+1))-MONTH($C191)))&lt;(Paychecks!$B$8+1)))-IF(((YEAR(Paychecks!$A$8)-YEAR($C191))*12+MONTH(Paychecks!$A$8)-MONTH($C191))&lt;0,0,INT((((YEAR(Paychecks!$A$8)-YEAR($C191))*12+MONTH(Paychecks!$A$8)-MONTH($C191))-1)/(($D191="Monthly")+3*($D191="Quarterly")+12*($D191="Yearly")))+1+(MOD(((YEAR(Paychecks!$A$8)-YEAR($C191))*12+MONTH(Paychecks!$A$8)-MONTH($C191)),(($D191="Monthly")+3*($D191="Quarterly")+12*($D191="Yearly")))=0)*(EDATE($C191,((YEAR(Paychecks!$A$8)-YEAR($C191))*12+MONTH(Paychecks!$A$8)-MONTH($C191)))&lt;Paychecks!$A$8)),($C191&gt;=Paychecks!$A$8)*($C191&lt;=Paychecks!$B$8))))</f>
      </c>
      <c r="R191" s="14">
        <f>IF(OR($A191="",$C191=""),0,IF((7*($D191="Weekly")+14*($D191="Every 2 weeks"))&gt;0,MAX(0,-INT(($C191-(Paychecks!$B$9+1))/(7*($D191="Weekly")+14*($D191="Every 2 weeks")))-MAX(0,-INT(($C191-Paychecks!$A$9)/(7*($D191="Weekly")+14*($D191="Every 2 weeks"))))),IF((($D191="Monthly")+3*($D191="Quarterly")+12*($D191="Yearly"))&gt;0,IF(((YEAR((Paychecks!$B$9+1))-YEAR($C191))*12+MONTH((Paychecks!$B$9+1))-MONTH($C191))&lt;0,0,INT((((YEAR((Paychecks!$B$9+1))-YEAR($C191))*12+MONTH((Paychecks!$B$9+1))-MONTH($C191))-1)/(($D191="Monthly")+3*($D191="Quarterly")+12*($D191="Yearly")))+1+(MOD(((YEAR((Paychecks!$B$9+1))-YEAR($C191))*12+MONTH((Paychecks!$B$9+1))-MONTH($C191)),(($D191="Monthly")+3*($D191="Quarterly")+12*($D191="Yearly")))=0)*(EDATE($C191,((YEAR((Paychecks!$B$9+1))-YEAR($C191))*12+MONTH((Paychecks!$B$9+1))-MONTH($C191)))&lt;(Paychecks!$B$9+1)))-IF(((YEAR(Paychecks!$A$9)-YEAR($C191))*12+MONTH(Paychecks!$A$9)-MONTH($C191))&lt;0,0,INT((((YEAR(Paychecks!$A$9)-YEAR($C191))*12+MONTH(Paychecks!$A$9)-MONTH($C191))-1)/(($D191="Monthly")+3*($D191="Quarterly")+12*($D191="Yearly")))+1+(MOD(((YEAR(Paychecks!$A$9)-YEAR($C191))*12+MONTH(Paychecks!$A$9)-MONTH($C191)),(($D191="Monthly")+3*($D191="Quarterly")+12*($D191="Yearly")))=0)*(EDATE($C191,((YEAR(Paychecks!$A$9)-YEAR($C191))*12+MONTH(Paychecks!$A$9)-MONTH($C191)))&lt;Paychecks!$A$9)),($C191&gt;=Paychecks!$A$9)*($C191&lt;=Paychecks!$B$9))))</f>
      </c>
    </row>
    <row r="192" spans="1:18" x14ac:dyDescent="0.25">
      <c r="A192" s="2"/>
      <c r="B192" s="11"/>
      <c r="C192" s="9"/>
      <c r="D192" s="2"/>
      <c r="E192" s="2"/>
      <c r="F192" s="2"/>
      <c r="G192" s="2">
        <f>IF(A192="","",IF(F192="Yes","Paid",IF(C192&lt;TODAY(),"Overdue",IF(C192-TODAY()&lt;=HeadsUp,"Due soon",IF(E192="Yes","Autopay","Upcoming")))))</f>
      </c>
      <c r="H192" s="2">
        <f>IF(OR(A192="",F192="Yes"),"",C192-TODAY())</f>
      </c>
      <c r="I192" s="9">
        <f>IF(OR(A192="",C192=""),"",IF(OR(C192&lt;Paychecks!$A$2,C192&gt;Paychecks!$B$9),"",INDEX(Paychecks!$A$2:$A$9,MATCH(C192,Paychecks!$A$2:$A$9,1))))</f>
      </c>
      <c r="J192" s="2"/>
      <c r="K192" s="14">
        <f>IF(OR($A192="",$C192=""),0,IF((7*($D192="Weekly")+14*($D192="Every 2 weeks"))&gt;0,MAX(0,-INT(($C192-(Paychecks!$B$2+1))/(7*($D192="Weekly")+14*($D192="Every 2 weeks")))-MAX(0,-INT(($C192-Paychecks!$A$2)/(7*($D192="Weekly")+14*($D192="Every 2 weeks"))))),IF((($D192="Monthly")+3*($D192="Quarterly")+12*($D192="Yearly"))&gt;0,IF(((YEAR((Paychecks!$B$2+1))-YEAR($C192))*12+MONTH((Paychecks!$B$2+1))-MONTH($C192))&lt;0,0,INT((((YEAR((Paychecks!$B$2+1))-YEAR($C192))*12+MONTH((Paychecks!$B$2+1))-MONTH($C192))-1)/(($D192="Monthly")+3*($D192="Quarterly")+12*($D192="Yearly")))+1+(MOD(((YEAR((Paychecks!$B$2+1))-YEAR($C192))*12+MONTH((Paychecks!$B$2+1))-MONTH($C192)),(($D192="Monthly")+3*($D192="Quarterly")+12*($D192="Yearly")))=0)*(EDATE($C192,((YEAR((Paychecks!$B$2+1))-YEAR($C192))*12+MONTH((Paychecks!$B$2+1))-MONTH($C192)))&lt;(Paychecks!$B$2+1)))-IF(((YEAR(Paychecks!$A$2)-YEAR($C192))*12+MONTH(Paychecks!$A$2)-MONTH($C192))&lt;0,0,INT((((YEAR(Paychecks!$A$2)-YEAR($C192))*12+MONTH(Paychecks!$A$2)-MONTH($C192))-1)/(($D192="Monthly")+3*($D192="Quarterly")+12*($D192="Yearly")))+1+(MOD(((YEAR(Paychecks!$A$2)-YEAR($C192))*12+MONTH(Paychecks!$A$2)-MONTH($C192)),(($D192="Monthly")+3*($D192="Quarterly")+12*($D192="Yearly")))=0)*(EDATE($C192,((YEAR(Paychecks!$A$2)-YEAR($C192))*12+MONTH(Paychecks!$A$2)-MONTH($C192)))&lt;Paychecks!$A$2)),($C192&gt;=Paychecks!$A$2)*($C192&lt;=Paychecks!$B$2))))</f>
      </c>
      <c r="L192" s="14">
        <f>IF(OR($A192="",$C192=""),0,IF((7*($D192="Weekly")+14*($D192="Every 2 weeks"))&gt;0,MAX(0,-INT(($C192-(Paychecks!$B$3+1))/(7*($D192="Weekly")+14*($D192="Every 2 weeks")))-MAX(0,-INT(($C192-Paychecks!$A$3)/(7*($D192="Weekly")+14*($D192="Every 2 weeks"))))),IF((($D192="Monthly")+3*($D192="Quarterly")+12*($D192="Yearly"))&gt;0,IF(((YEAR((Paychecks!$B$3+1))-YEAR($C192))*12+MONTH((Paychecks!$B$3+1))-MONTH($C192))&lt;0,0,INT((((YEAR((Paychecks!$B$3+1))-YEAR($C192))*12+MONTH((Paychecks!$B$3+1))-MONTH($C192))-1)/(($D192="Monthly")+3*($D192="Quarterly")+12*($D192="Yearly")))+1+(MOD(((YEAR((Paychecks!$B$3+1))-YEAR($C192))*12+MONTH((Paychecks!$B$3+1))-MONTH($C192)),(($D192="Monthly")+3*($D192="Quarterly")+12*($D192="Yearly")))=0)*(EDATE($C192,((YEAR((Paychecks!$B$3+1))-YEAR($C192))*12+MONTH((Paychecks!$B$3+1))-MONTH($C192)))&lt;(Paychecks!$B$3+1)))-IF(((YEAR(Paychecks!$A$3)-YEAR($C192))*12+MONTH(Paychecks!$A$3)-MONTH($C192))&lt;0,0,INT((((YEAR(Paychecks!$A$3)-YEAR($C192))*12+MONTH(Paychecks!$A$3)-MONTH($C192))-1)/(($D192="Monthly")+3*($D192="Quarterly")+12*($D192="Yearly")))+1+(MOD(((YEAR(Paychecks!$A$3)-YEAR($C192))*12+MONTH(Paychecks!$A$3)-MONTH($C192)),(($D192="Monthly")+3*($D192="Quarterly")+12*($D192="Yearly")))=0)*(EDATE($C192,((YEAR(Paychecks!$A$3)-YEAR($C192))*12+MONTH(Paychecks!$A$3)-MONTH($C192)))&lt;Paychecks!$A$3)),($C192&gt;=Paychecks!$A$3)*($C192&lt;=Paychecks!$B$3))))</f>
      </c>
      <c r="M192" s="14">
        <f>IF(OR($A192="",$C192=""),0,IF((7*($D192="Weekly")+14*($D192="Every 2 weeks"))&gt;0,MAX(0,-INT(($C192-(Paychecks!$B$4+1))/(7*($D192="Weekly")+14*($D192="Every 2 weeks")))-MAX(0,-INT(($C192-Paychecks!$A$4)/(7*($D192="Weekly")+14*($D192="Every 2 weeks"))))),IF((($D192="Monthly")+3*($D192="Quarterly")+12*($D192="Yearly"))&gt;0,IF(((YEAR((Paychecks!$B$4+1))-YEAR($C192))*12+MONTH((Paychecks!$B$4+1))-MONTH($C192))&lt;0,0,INT((((YEAR((Paychecks!$B$4+1))-YEAR($C192))*12+MONTH((Paychecks!$B$4+1))-MONTH($C192))-1)/(($D192="Monthly")+3*($D192="Quarterly")+12*($D192="Yearly")))+1+(MOD(((YEAR((Paychecks!$B$4+1))-YEAR($C192))*12+MONTH((Paychecks!$B$4+1))-MONTH($C192)),(($D192="Monthly")+3*($D192="Quarterly")+12*($D192="Yearly")))=0)*(EDATE($C192,((YEAR((Paychecks!$B$4+1))-YEAR($C192))*12+MONTH((Paychecks!$B$4+1))-MONTH($C192)))&lt;(Paychecks!$B$4+1)))-IF(((YEAR(Paychecks!$A$4)-YEAR($C192))*12+MONTH(Paychecks!$A$4)-MONTH($C192))&lt;0,0,INT((((YEAR(Paychecks!$A$4)-YEAR($C192))*12+MONTH(Paychecks!$A$4)-MONTH($C192))-1)/(($D192="Monthly")+3*($D192="Quarterly")+12*($D192="Yearly")))+1+(MOD(((YEAR(Paychecks!$A$4)-YEAR($C192))*12+MONTH(Paychecks!$A$4)-MONTH($C192)),(($D192="Monthly")+3*($D192="Quarterly")+12*($D192="Yearly")))=0)*(EDATE($C192,((YEAR(Paychecks!$A$4)-YEAR($C192))*12+MONTH(Paychecks!$A$4)-MONTH($C192)))&lt;Paychecks!$A$4)),($C192&gt;=Paychecks!$A$4)*($C192&lt;=Paychecks!$B$4))))</f>
      </c>
      <c r="N192" s="14">
        <f>IF(OR($A192="",$C192=""),0,IF((7*($D192="Weekly")+14*($D192="Every 2 weeks"))&gt;0,MAX(0,-INT(($C192-(Paychecks!$B$5+1))/(7*($D192="Weekly")+14*($D192="Every 2 weeks")))-MAX(0,-INT(($C192-Paychecks!$A$5)/(7*($D192="Weekly")+14*($D192="Every 2 weeks"))))),IF((($D192="Monthly")+3*($D192="Quarterly")+12*($D192="Yearly"))&gt;0,IF(((YEAR((Paychecks!$B$5+1))-YEAR($C192))*12+MONTH((Paychecks!$B$5+1))-MONTH($C192))&lt;0,0,INT((((YEAR((Paychecks!$B$5+1))-YEAR($C192))*12+MONTH((Paychecks!$B$5+1))-MONTH($C192))-1)/(($D192="Monthly")+3*($D192="Quarterly")+12*($D192="Yearly")))+1+(MOD(((YEAR((Paychecks!$B$5+1))-YEAR($C192))*12+MONTH((Paychecks!$B$5+1))-MONTH($C192)),(($D192="Monthly")+3*($D192="Quarterly")+12*($D192="Yearly")))=0)*(EDATE($C192,((YEAR((Paychecks!$B$5+1))-YEAR($C192))*12+MONTH((Paychecks!$B$5+1))-MONTH($C192)))&lt;(Paychecks!$B$5+1)))-IF(((YEAR(Paychecks!$A$5)-YEAR($C192))*12+MONTH(Paychecks!$A$5)-MONTH($C192))&lt;0,0,INT((((YEAR(Paychecks!$A$5)-YEAR($C192))*12+MONTH(Paychecks!$A$5)-MONTH($C192))-1)/(($D192="Monthly")+3*($D192="Quarterly")+12*($D192="Yearly")))+1+(MOD(((YEAR(Paychecks!$A$5)-YEAR($C192))*12+MONTH(Paychecks!$A$5)-MONTH($C192)),(($D192="Monthly")+3*($D192="Quarterly")+12*($D192="Yearly")))=0)*(EDATE($C192,((YEAR(Paychecks!$A$5)-YEAR($C192))*12+MONTH(Paychecks!$A$5)-MONTH($C192)))&lt;Paychecks!$A$5)),($C192&gt;=Paychecks!$A$5)*($C192&lt;=Paychecks!$B$5))))</f>
      </c>
      <c r="O192" s="14">
        <f>IF(OR($A192="",$C192=""),0,IF((7*($D192="Weekly")+14*($D192="Every 2 weeks"))&gt;0,MAX(0,-INT(($C192-(Paychecks!$B$6+1))/(7*($D192="Weekly")+14*($D192="Every 2 weeks")))-MAX(0,-INT(($C192-Paychecks!$A$6)/(7*($D192="Weekly")+14*($D192="Every 2 weeks"))))),IF((($D192="Monthly")+3*($D192="Quarterly")+12*($D192="Yearly"))&gt;0,IF(((YEAR((Paychecks!$B$6+1))-YEAR($C192))*12+MONTH((Paychecks!$B$6+1))-MONTH($C192))&lt;0,0,INT((((YEAR((Paychecks!$B$6+1))-YEAR($C192))*12+MONTH((Paychecks!$B$6+1))-MONTH($C192))-1)/(($D192="Monthly")+3*($D192="Quarterly")+12*($D192="Yearly")))+1+(MOD(((YEAR((Paychecks!$B$6+1))-YEAR($C192))*12+MONTH((Paychecks!$B$6+1))-MONTH($C192)),(($D192="Monthly")+3*($D192="Quarterly")+12*($D192="Yearly")))=0)*(EDATE($C192,((YEAR((Paychecks!$B$6+1))-YEAR($C192))*12+MONTH((Paychecks!$B$6+1))-MONTH($C192)))&lt;(Paychecks!$B$6+1)))-IF(((YEAR(Paychecks!$A$6)-YEAR($C192))*12+MONTH(Paychecks!$A$6)-MONTH($C192))&lt;0,0,INT((((YEAR(Paychecks!$A$6)-YEAR($C192))*12+MONTH(Paychecks!$A$6)-MONTH($C192))-1)/(($D192="Monthly")+3*($D192="Quarterly")+12*($D192="Yearly")))+1+(MOD(((YEAR(Paychecks!$A$6)-YEAR($C192))*12+MONTH(Paychecks!$A$6)-MONTH($C192)),(($D192="Monthly")+3*($D192="Quarterly")+12*($D192="Yearly")))=0)*(EDATE($C192,((YEAR(Paychecks!$A$6)-YEAR($C192))*12+MONTH(Paychecks!$A$6)-MONTH($C192)))&lt;Paychecks!$A$6)),($C192&gt;=Paychecks!$A$6)*($C192&lt;=Paychecks!$B$6))))</f>
      </c>
      <c r="P192" s="14">
        <f>IF(OR($A192="",$C192=""),0,IF((7*($D192="Weekly")+14*($D192="Every 2 weeks"))&gt;0,MAX(0,-INT(($C192-(Paychecks!$B$7+1))/(7*($D192="Weekly")+14*($D192="Every 2 weeks")))-MAX(0,-INT(($C192-Paychecks!$A$7)/(7*($D192="Weekly")+14*($D192="Every 2 weeks"))))),IF((($D192="Monthly")+3*($D192="Quarterly")+12*($D192="Yearly"))&gt;0,IF(((YEAR((Paychecks!$B$7+1))-YEAR($C192))*12+MONTH((Paychecks!$B$7+1))-MONTH($C192))&lt;0,0,INT((((YEAR((Paychecks!$B$7+1))-YEAR($C192))*12+MONTH((Paychecks!$B$7+1))-MONTH($C192))-1)/(($D192="Monthly")+3*($D192="Quarterly")+12*($D192="Yearly")))+1+(MOD(((YEAR((Paychecks!$B$7+1))-YEAR($C192))*12+MONTH((Paychecks!$B$7+1))-MONTH($C192)),(($D192="Monthly")+3*($D192="Quarterly")+12*($D192="Yearly")))=0)*(EDATE($C192,((YEAR((Paychecks!$B$7+1))-YEAR($C192))*12+MONTH((Paychecks!$B$7+1))-MONTH($C192)))&lt;(Paychecks!$B$7+1)))-IF(((YEAR(Paychecks!$A$7)-YEAR($C192))*12+MONTH(Paychecks!$A$7)-MONTH($C192))&lt;0,0,INT((((YEAR(Paychecks!$A$7)-YEAR($C192))*12+MONTH(Paychecks!$A$7)-MONTH($C192))-1)/(($D192="Monthly")+3*($D192="Quarterly")+12*($D192="Yearly")))+1+(MOD(((YEAR(Paychecks!$A$7)-YEAR($C192))*12+MONTH(Paychecks!$A$7)-MONTH($C192)),(($D192="Monthly")+3*($D192="Quarterly")+12*($D192="Yearly")))=0)*(EDATE($C192,((YEAR(Paychecks!$A$7)-YEAR($C192))*12+MONTH(Paychecks!$A$7)-MONTH($C192)))&lt;Paychecks!$A$7)),($C192&gt;=Paychecks!$A$7)*($C192&lt;=Paychecks!$B$7))))</f>
      </c>
      <c r="Q192" s="14">
        <f>IF(OR($A192="",$C192=""),0,IF((7*($D192="Weekly")+14*($D192="Every 2 weeks"))&gt;0,MAX(0,-INT(($C192-(Paychecks!$B$8+1))/(7*($D192="Weekly")+14*($D192="Every 2 weeks")))-MAX(0,-INT(($C192-Paychecks!$A$8)/(7*($D192="Weekly")+14*($D192="Every 2 weeks"))))),IF((($D192="Monthly")+3*($D192="Quarterly")+12*($D192="Yearly"))&gt;0,IF(((YEAR((Paychecks!$B$8+1))-YEAR($C192))*12+MONTH((Paychecks!$B$8+1))-MONTH($C192))&lt;0,0,INT((((YEAR((Paychecks!$B$8+1))-YEAR($C192))*12+MONTH((Paychecks!$B$8+1))-MONTH($C192))-1)/(($D192="Monthly")+3*($D192="Quarterly")+12*($D192="Yearly")))+1+(MOD(((YEAR((Paychecks!$B$8+1))-YEAR($C192))*12+MONTH((Paychecks!$B$8+1))-MONTH($C192)),(($D192="Monthly")+3*($D192="Quarterly")+12*($D192="Yearly")))=0)*(EDATE($C192,((YEAR((Paychecks!$B$8+1))-YEAR($C192))*12+MONTH((Paychecks!$B$8+1))-MONTH($C192)))&lt;(Paychecks!$B$8+1)))-IF(((YEAR(Paychecks!$A$8)-YEAR($C192))*12+MONTH(Paychecks!$A$8)-MONTH($C192))&lt;0,0,INT((((YEAR(Paychecks!$A$8)-YEAR($C192))*12+MONTH(Paychecks!$A$8)-MONTH($C192))-1)/(($D192="Monthly")+3*($D192="Quarterly")+12*($D192="Yearly")))+1+(MOD(((YEAR(Paychecks!$A$8)-YEAR($C192))*12+MONTH(Paychecks!$A$8)-MONTH($C192)),(($D192="Monthly")+3*($D192="Quarterly")+12*($D192="Yearly")))=0)*(EDATE($C192,((YEAR(Paychecks!$A$8)-YEAR($C192))*12+MONTH(Paychecks!$A$8)-MONTH($C192)))&lt;Paychecks!$A$8)),($C192&gt;=Paychecks!$A$8)*($C192&lt;=Paychecks!$B$8))))</f>
      </c>
      <c r="R192" s="14">
        <f>IF(OR($A192="",$C192=""),0,IF((7*($D192="Weekly")+14*($D192="Every 2 weeks"))&gt;0,MAX(0,-INT(($C192-(Paychecks!$B$9+1))/(7*($D192="Weekly")+14*($D192="Every 2 weeks")))-MAX(0,-INT(($C192-Paychecks!$A$9)/(7*($D192="Weekly")+14*($D192="Every 2 weeks"))))),IF((($D192="Monthly")+3*($D192="Quarterly")+12*($D192="Yearly"))&gt;0,IF(((YEAR((Paychecks!$B$9+1))-YEAR($C192))*12+MONTH((Paychecks!$B$9+1))-MONTH($C192))&lt;0,0,INT((((YEAR((Paychecks!$B$9+1))-YEAR($C192))*12+MONTH((Paychecks!$B$9+1))-MONTH($C192))-1)/(($D192="Monthly")+3*($D192="Quarterly")+12*($D192="Yearly")))+1+(MOD(((YEAR((Paychecks!$B$9+1))-YEAR($C192))*12+MONTH((Paychecks!$B$9+1))-MONTH($C192)),(($D192="Monthly")+3*($D192="Quarterly")+12*($D192="Yearly")))=0)*(EDATE($C192,((YEAR((Paychecks!$B$9+1))-YEAR($C192))*12+MONTH((Paychecks!$B$9+1))-MONTH($C192)))&lt;(Paychecks!$B$9+1)))-IF(((YEAR(Paychecks!$A$9)-YEAR($C192))*12+MONTH(Paychecks!$A$9)-MONTH($C192))&lt;0,0,INT((((YEAR(Paychecks!$A$9)-YEAR($C192))*12+MONTH(Paychecks!$A$9)-MONTH($C192))-1)/(($D192="Monthly")+3*($D192="Quarterly")+12*($D192="Yearly")))+1+(MOD(((YEAR(Paychecks!$A$9)-YEAR($C192))*12+MONTH(Paychecks!$A$9)-MONTH($C192)),(($D192="Monthly")+3*($D192="Quarterly")+12*($D192="Yearly")))=0)*(EDATE($C192,((YEAR(Paychecks!$A$9)-YEAR($C192))*12+MONTH(Paychecks!$A$9)-MONTH($C192)))&lt;Paychecks!$A$9)),($C192&gt;=Paychecks!$A$9)*($C192&lt;=Paychecks!$B$9))))</f>
      </c>
    </row>
    <row r="193" spans="1:18" x14ac:dyDescent="0.25">
      <c r="A193" s="2"/>
      <c r="B193" s="11"/>
      <c r="C193" s="9"/>
      <c r="D193" s="2"/>
      <c r="E193" s="2"/>
      <c r="F193" s="2"/>
      <c r="G193" s="2">
        <f>IF(A193="","",IF(F193="Yes","Paid",IF(C193&lt;TODAY(),"Overdue",IF(C193-TODAY()&lt;=HeadsUp,"Due soon",IF(E193="Yes","Autopay","Upcoming")))))</f>
      </c>
      <c r="H193" s="2">
        <f>IF(OR(A193="",F193="Yes"),"",C193-TODAY())</f>
      </c>
      <c r="I193" s="9">
        <f>IF(OR(A193="",C193=""),"",IF(OR(C193&lt;Paychecks!$A$2,C193&gt;Paychecks!$B$9),"",INDEX(Paychecks!$A$2:$A$9,MATCH(C193,Paychecks!$A$2:$A$9,1))))</f>
      </c>
      <c r="J193" s="2"/>
      <c r="K193" s="14">
        <f>IF(OR($A193="",$C193=""),0,IF((7*($D193="Weekly")+14*($D193="Every 2 weeks"))&gt;0,MAX(0,-INT(($C193-(Paychecks!$B$2+1))/(7*($D193="Weekly")+14*($D193="Every 2 weeks")))-MAX(0,-INT(($C193-Paychecks!$A$2)/(7*($D193="Weekly")+14*($D193="Every 2 weeks"))))),IF((($D193="Monthly")+3*($D193="Quarterly")+12*($D193="Yearly"))&gt;0,IF(((YEAR((Paychecks!$B$2+1))-YEAR($C193))*12+MONTH((Paychecks!$B$2+1))-MONTH($C193))&lt;0,0,INT((((YEAR((Paychecks!$B$2+1))-YEAR($C193))*12+MONTH((Paychecks!$B$2+1))-MONTH($C193))-1)/(($D193="Monthly")+3*($D193="Quarterly")+12*($D193="Yearly")))+1+(MOD(((YEAR((Paychecks!$B$2+1))-YEAR($C193))*12+MONTH((Paychecks!$B$2+1))-MONTH($C193)),(($D193="Monthly")+3*($D193="Quarterly")+12*($D193="Yearly")))=0)*(EDATE($C193,((YEAR((Paychecks!$B$2+1))-YEAR($C193))*12+MONTH((Paychecks!$B$2+1))-MONTH($C193)))&lt;(Paychecks!$B$2+1)))-IF(((YEAR(Paychecks!$A$2)-YEAR($C193))*12+MONTH(Paychecks!$A$2)-MONTH($C193))&lt;0,0,INT((((YEAR(Paychecks!$A$2)-YEAR($C193))*12+MONTH(Paychecks!$A$2)-MONTH($C193))-1)/(($D193="Monthly")+3*($D193="Quarterly")+12*($D193="Yearly")))+1+(MOD(((YEAR(Paychecks!$A$2)-YEAR($C193))*12+MONTH(Paychecks!$A$2)-MONTH($C193)),(($D193="Monthly")+3*($D193="Quarterly")+12*($D193="Yearly")))=0)*(EDATE($C193,((YEAR(Paychecks!$A$2)-YEAR($C193))*12+MONTH(Paychecks!$A$2)-MONTH($C193)))&lt;Paychecks!$A$2)),($C193&gt;=Paychecks!$A$2)*($C193&lt;=Paychecks!$B$2))))</f>
      </c>
      <c r="L193" s="14">
        <f>IF(OR($A193="",$C193=""),0,IF((7*($D193="Weekly")+14*($D193="Every 2 weeks"))&gt;0,MAX(0,-INT(($C193-(Paychecks!$B$3+1))/(7*($D193="Weekly")+14*($D193="Every 2 weeks")))-MAX(0,-INT(($C193-Paychecks!$A$3)/(7*($D193="Weekly")+14*($D193="Every 2 weeks"))))),IF((($D193="Monthly")+3*($D193="Quarterly")+12*($D193="Yearly"))&gt;0,IF(((YEAR((Paychecks!$B$3+1))-YEAR($C193))*12+MONTH((Paychecks!$B$3+1))-MONTH($C193))&lt;0,0,INT((((YEAR((Paychecks!$B$3+1))-YEAR($C193))*12+MONTH((Paychecks!$B$3+1))-MONTH($C193))-1)/(($D193="Monthly")+3*($D193="Quarterly")+12*($D193="Yearly")))+1+(MOD(((YEAR((Paychecks!$B$3+1))-YEAR($C193))*12+MONTH((Paychecks!$B$3+1))-MONTH($C193)),(($D193="Monthly")+3*($D193="Quarterly")+12*($D193="Yearly")))=0)*(EDATE($C193,((YEAR((Paychecks!$B$3+1))-YEAR($C193))*12+MONTH((Paychecks!$B$3+1))-MONTH($C193)))&lt;(Paychecks!$B$3+1)))-IF(((YEAR(Paychecks!$A$3)-YEAR($C193))*12+MONTH(Paychecks!$A$3)-MONTH($C193))&lt;0,0,INT((((YEAR(Paychecks!$A$3)-YEAR($C193))*12+MONTH(Paychecks!$A$3)-MONTH($C193))-1)/(($D193="Monthly")+3*($D193="Quarterly")+12*($D193="Yearly")))+1+(MOD(((YEAR(Paychecks!$A$3)-YEAR($C193))*12+MONTH(Paychecks!$A$3)-MONTH($C193)),(($D193="Monthly")+3*($D193="Quarterly")+12*($D193="Yearly")))=0)*(EDATE($C193,((YEAR(Paychecks!$A$3)-YEAR($C193))*12+MONTH(Paychecks!$A$3)-MONTH($C193)))&lt;Paychecks!$A$3)),($C193&gt;=Paychecks!$A$3)*($C193&lt;=Paychecks!$B$3))))</f>
      </c>
      <c r="M193" s="14">
        <f>IF(OR($A193="",$C193=""),0,IF((7*($D193="Weekly")+14*($D193="Every 2 weeks"))&gt;0,MAX(0,-INT(($C193-(Paychecks!$B$4+1))/(7*($D193="Weekly")+14*($D193="Every 2 weeks")))-MAX(0,-INT(($C193-Paychecks!$A$4)/(7*($D193="Weekly")+14*($D193="Every 2 weeks"))))),IF((($D193="Monthly")+3*($D193="Quarterly")+12*($D193="Yearly"))&gt;0,IF(((YEAR((Paychecks!$B$4+1))-YEAR($C193))*12+MONTH((Paychecks!$B$4+1))-MONTH($C193))&lt;0,0,INT((((YEAR((Paychecks!$B$4+1))-YEAR($C193))*12+MONTH((Paychecks!$B$4+1))-MONTH($C193))-1)/(($D193="Monthly")+3*($D193="Quarterly")+12*($D193="Yearly")))+1+(MOD(((YEAR((Paychecks!$B$4+1))-YEAR($C193))*12+MONTH((Paychecks!$B$4+1))-MONTH($C193)),(($D193="Monthly")+3*($D193="Quarterly")+12*($D193="Yearly")))=0)*(EDATE($C193,((YEAR((Paychecks!$B$4+1))-YEAR($C193))*12+MONTH((Paychecks!$B$4+1))-MONTH($C193)))&lt;(Paychecks!$B$4+1)))-IF(((YEAR(Paychecks!$A$4)-YEAR($C193))*12+MONTH(Paychecks!$A$4)-MONTH($C193))&lt;0,0,INT((((YEAR(Paychecks!$A$4)-YEAR($C193))*12+MONTH(Paychecks!$A$4)-MONTH($C193))-1)/(($D193="Monthly")+3*($D193="Quarterly")+12*($D193="Yearly")))+1+(MOD(((YEAR(Paychecks!$A$4)-YEAR($C193))*12+MONTH(Paychecks!$A$4)-MONTH($C193)),(($D193="Monthly")+3*($D193="Quarterly")+12*($D193="Yearly")))=0)*(EDATE($C193,((YEAR(Paychecks!$A$4)-YEAR($C193))*12+MONTH(Paychecks!$A$4)-MONTH($C193)))&lt;Paychecks!$A$4)),($C193&gt;=Paychecks!$A$4)*($C193&lt;=Paychecks!$B$4))))</f>
      </c>
      <c r="N193" s="14">
        <f>IF(OR($A193="",$C193=""),0,IF((7*($D193="Weekly")+14*($D193="Every 2 weeks"))&gt;0,MAX(0,-INT(($C193-(Paychecks!$B$5+1))/(7*($D193="Weekly")+14*($D193="Every 2 weeks")))-MAX(0,-INT(($C193-Paychecks!$A$5)/(7*($D193="Weekly")+14*($D193="Every 2 weeks"))))),IF((($D193="Monthly")+3*($D193="Quarterly")+12*($D193="Yearly"))&gt;0,IF(((YEAR((Paychecks!$B$5+1))-YEAR($C193))*12+MONTH((Paychecks!$B$5+1))-MONTH($C193))&lt;0,0,INT((((YEAR((Paychecks!$B$5+1))-YEAR($C193))*12+MONTH((Paychecks!$B$5+1))-MONTH($C193))-1)/(($D193="Monthly")+3*($D193="Quarterly")+12*($D193="Yearly")))+1+(MOD(((YEAR((Paychecks!$B$5+1))-YEAR($C193))*12+MONTH((Paychecks!$B$5+1))-MONTH($C193)),(($D193="Monthly")+3*($D193="Quarterly")+12*($D193="Yearly")))=0)*(EDATE($C193,((YEAR((Paychecks!$B$5+1))-YEAR($C193))*12+MONTH((Paychecks!$B$5+1))-MONTH($C193)))&lt;(Paychecks!$B$5+1)))-IF(((YEAR(Paychecks!$A$5)-YEAR($C193))*12+MONTH(Paychecks!$A$5)-MONTH($C193))&lt;0,0,INT((((YEAR(Paychecks!$A$5)-YEAR($C193))*12+MONTH(Paychecks!$A$5)-MONTH($C193))-1)/(($D193="Monthly")+3*($D193="Quarterly")+12*($D193="Yearly")))+1+(MOD(((YEAR(Paychecks!$A$5)-YEAR($C193))*12+MONTH(Paychecks!$A$5)-MONTH($C193)),(($D193="Monthly")+3*($D193="Quarterly")+12*($D193="Yearly")))=0)*(EDATE($C193,((YEAR(Paychecks!$A$5)-YEAR($C193))*12+MONTH(Paychecks!$A$5)-MONTH($C193)))&lt;Paychecks!$A$5)),($C193&gt;=Paychecks!$A$5)*($C193&lt;=Paychecks!$B$5))))</f>
      </c>
      <c r="O193" s="14">
        <f>IF(OR($A193="",$C193=""),0,IF((7*($D193="Weekly")+14*($D193="Every 2 weeks"))&gt;0,MAX(0,-INT(($C193-(Paychecks!$B$6+1))/(7*($D193="Weekly")+14*($D193="Every 2 weeks")))-MAX(0,-INT(($C193-Paychecks!$A$6)/(7*($D193="Weekly")+14*($D193="Every 2 weeks"))))),IF((($D193="Monthly")+3*($D193="Quarterly")+12*($D193="Yearly"))&gt;0,IF(((YEAR((Paychecks!$B$6+1))-YEAR($C193))*12+MONTH((Paychecks!$B$6+1))-MONTH($C193))&lt;0,0,INT((((YEAR((Paychecks!$B$6+1))-YEAR($C193))*12+MONTH((Paychecks!$B$6+1))-MONTH($C193))-1)/(($D193="Monthly")+3*($D193="Quarterly")+12*($D193="Yearly")))+1+(MOD(((YEAR((Paychecks!$B$6+1))-YEAR($C193))*12+MONTH((Paychecks!$B$6+1))-MONTH($C193)),(($D193="Monthly")+3*($D193="Quarterly")+12*($D193="Yearly")))=0)*(EDATE($C193,((YEAR((Paychecks!$B$6+1))-YEAR($C193))*12+MONTH((Paychecks!$B$6+1))-MONTH($C193)))&lt;(Paychecks!$B$6+1)))-IF(((YEAR(Paychecks!$A$6)-YEAR($C193))*12+MONTH(Paychecks!$A$6)-MONTH($C193))&lt;0,0,INT((((YEAR(Paychecks!$A$6)-YEAR($C193))*12+MONTH(Paychecks!$A$6)-MONTH($C193))-1)/(($D193="Monthly")+3*($D193="Quarterly")+12*($D193="Yearly")))+1+(MOD(((YEAR(Paychecks!$A$6)-YEAR($C193))*12+MONTH(Paychecks!$A$6)-MONTH($C193)),(($D193="Monthly")+3*($D193="Quarterly")+12*($D193="Yearly")))=0)*(EDATE($C193,((YEAR(Paychecks!$A$6)-YEAR($C193))*12+MONTH(Paychecks!$A$6)-MONTH($C193)))&lt;Paychecks!$A$6)),($C193&gt;=Paychecks!$A$6)*($C193&lt;=Paychecks!$B$6))))</f>
      </c>
      <c r="P193" s="14">
        <f>IF(OR($A193="",$C193=""),0,IF((7*($D193="Weekly")+14*($D193="Every 2 weeks"))&gt;0,MAX(0,-INT(($C193-(Paychecks!$B$7+1))/(7*($D193="Weekly")+14*($D193="Every 2 weeks")))-MAX(0,-INT(($C193-Paychecks!$A$7)/(7*($D193="Weekly")+14*($D193="Every 2 weeks"))))),IF((($D193="Monthly")+3*($D193="Quarterly")+12*($D193="Yearly"))&gt;0,IF(((YEAR((Paychecks!$B$7+1))-YEAR($C193))*12+MONTH((Paychecks!$B$7+1))-MONTH($C193))&lt;0,0,INT((((YEAR((Paychecks!$B$7+1))-YEAR($C193))*12+MONTH((Paychecks!$B$7+1))-MONTH($C193))-1)/(($D193="Monthly")+3*($D193="Quarterly")+12*($D193="Yearly")))+1+(MOD(((YEAR((Paychecks!$B$7+1))-YEAR($C193))*12+MONTH((Paychecks!$B$7+1))-MONTH($C193)),(($D193="Monthly")+3*($D193="Quarterly")+12*($D193="Yearly")))=0)*(EDATE($C193,((YEAR((Paychecks!$B$7+1))-YEAR($C193))*12+MONTH((Paychecks!$B$7+1))-MONTH($C193)))&lt;(Paychecks!$B$7+1)))-IF(((YEAR(Paychecks!$A$7)-YEAR($C193))*12+MONTH(Paychecks!$A$7)-MONTH($C193))&lt;0,0,INT((((YEAR(Paychecks!$A$7)-YEAR($C193))*12+MONTH(Paychecks!$A$7)-MONTH($C193))-1)/(($D193="Monthly")+3*($D193="Quarterly")+12*($D193="Yearly")))+1+(MOD(((YEAR(Paychecks!$A$7)-YEAR($C193))*12+MONTH(Paychecks!$A$7)-MONTH($C193)),(($D193="Monthly")+3*($D193="Quarterly")+12*($D193="Yearly")))=0)*(EDATE($C193,((YEAR(Paychecks!$A$7)-YEAR($C193))*12+MONTH(Paychecks!$A$7)-MONTH($C193)))&lt;Paychecks!$A$7)),($C193&gt;=Paychecks!$A$7)*($C193&lt;=Paychecks!$B$7))))</f>
      </c>
      <c r="Q193" s="14">
        <f>IF(OR($A193="",$C193=""),0,IF((7*($D193="Weekly")+14*($D193="Every 2 weeks"))&gt;0,MAX(0,-INT(($C193-(Paychecks!$B$8+1))/(7*($D193="Weekly")+14*($D193="Every 2 weeks")))-MAX(0,-INT(($C193-Paychecks!$A$8)/(7*($D193="Weekly")+14*($D193="Every 2 weeks"))))),IF((($D193="Monthly")+3*($D193="Quarterly")+12*($D193="Yearly"))&gt;0,IF(((YEAR((Paychecks!$B$8+1))-YEAR($C193))*12+MONTH((Paychecks!$B$8+1))-MONTH($C193))&lt;0,0,INT((((YEAR((Paychecks!$B$8+1))-YEAR($C193))*12+MONTH((Paychecks!$B$8+1))-MONTH($C193))-1)/(($D193="Monthly")+3*($D193="Quarterly")+12*($D193="Yearly")))+1+(MOD(((YEAR((Paychecks!$B$8+1))-YEAR($C193))*12+MONTH((Paychecks!$B$8+1))-MONTH($C193)),(($D193="Monthly")+3*($D193="Quarterly")+12*($D193="Yearly")))=0)*(EDATE($C193,((YEAR((Paychecks!$B$8+1))-YEAR($C193))*12+MONTH((Paychecks!$B$8+1))-MONTH($C193)))&lt;(Paychecks!$B$8+1)))-IF(((YEAR(Paychecks!$A$8)-YEAR($C193))*12+MONTH(Paychecks!$A$8)-MONTH($C193))&lt;0,0,INT((((YEAR(Paychecks!$A$8)-YEAR($C193))*12+MONTH(Paychecks!$A$8)-MONTH($C193))-1)/(($D193="Monthly")+3*($D193="Quarterly")+12*($D193="Yearly")))+1+(MOD(((YEAR(Paychecks!$A$8)-YEAR($C193))*12+MONTH(Paychecks!$A$8)-MONTH($C193)),(($D193="Monthly")+3*($D193="Quarterly")+12*($D193="Yearly")))=0)*(EDATE($C193,((YEAR(Paychecks!$A$8)-YEAR($C193))*12+MONTH(Paychecks!$A$8)-MONTH($C193)))&lt;Paychecks!$A$8)),($C193&gt;=Paychecks!$A$8)*($C193&lt;=Paychecks!$B$8))))</f>
      </c>
      <c r="R193" s="14">
        <f>IF(OR($A193="",$C193=""),0,IF((7*($D193="Weekly")+14*($D193="Every 2 weeks"))&gt;0,MAX(0,-INT(($C193-(Paychecks!$B$9+1))/(7*($D193="Weekly")+14*($D193="Every 2 weeks")))-MAX(0,-INT(($C193-Paychecks!$A$9)/(7*($D193="Weekly")+14*($D193="Every 2 weeks"))))),IF((($D193="Monthly")+3*($D193="Quarterly")+12*($D193="Yearly"))&gt;0,IF(((YEAR((Paychecks!$B$9+1))-YEAR($C193))*12+MONTH((Paychecks!$B$9+1))-MONTH($C193))&lt;0,0,INT((((YEAR((Paychecks!$B$9+1))-YEAR($C193))*12+MONTH((Paychecks!$B$9+1))-MONTH($C193))-1)/(($D193="Monthly")+3*($D193="Quarterly")+12*($D193="Yearly")))+1+(MOD(((YEAR((Paychecks!$B$9+1))-YEAR($C193))*12+MONTH((Paychecks!$B$9+1))-MONTH($C193)),(($D193="Monthly")+3*($D193="Quarterly")+12*($D193="Yearly")))=0)*(EDATE($C193,((YEAR((Paychecks!$B$9+1))-YEAR($C193))*12+MONTH((Paychecks!$B$9+1))-MONTH($C193)))&lt;(Paychecks!$B$9+1)))-IF(((YEAR(Paychecks!$A$9)-YEAR($C193))*12+MONTH(Paychecks!$A$9)-MONTH($C193))&lt;0,0,INT((((YEAR(Paychecks!$A$9)-YEAR($C193))*12+MONTH(Paychecks!$A$9)-MONTH($C193))-1)/(($D193="Monthly")+3*($D193="Quarterly")+12*($D193="Yearly")))+1+(MOD(((YEAR(Paychecks!$A$9)-YEAR($C193))*12+MONTH(Paychecks!$A$9)-MONTH($C193)),(($D193="Monthly")+3*($D193="Quarterly")+12*($D193="Yearly")))=0)*(EDATE($C193,((YEAR(Paychecks!$A$9)-YEAR($C193))*12+MONTH(Paychecks!$A$9)-MONTH($C193)))&lt;Paychecks!$A$9)),($C193&gt;=Paychecks!$A$9)*($C193&lt;=Paychecks!$B$9))))</f>
      </c>
    </row>
    <row r="194" spans="1:18" x14ac:dyDescent="0.25">
      <c r="A194" s="2"/>
      <c r="B194" s="11"/>
      <c r="C194" s="9"/>
      <c r="D194" s="2"/>
      <c r="E194" s="2"/>
      <c r="F194" s="2"/>
      <c r="G194" s="2">
        <f>IF(A194="","",IF(F194="Yes","Paid",IF(C194&lt;TODAY(),"Overdue",IF(C194-TODAY()&lt;=HeadsUp,"Due soon",IF(E194="Yes","Autopay","Upcoming")))))</f>
      </c>
      <c r="H194" s="2">
        <f>IF(OR(A194="",F194="Yes"),"",C194-TODAY())</f>
      </c>
      <c r="I194" s="9">
        <f>IF(OR(A194="",C194=""),"",IF(OR(C194&lt;Paychecks!$A$2,C194&gt;Paychecks!$B$9),"",INDEX(Paychecks!$A$2:$A$9,MATCH(C194,Paychecks!$A$2:$A$9,1))))</f>
      </c>
      <c r="J194" s="2"/>
      <c r="K194" s="14">
        <f>IF(OR($A194="",$C194=""),0,IF((7*($D194="Weekly")+14*($D194="Every 2 weeks"))&gt;0,MAX(0,-INT(($C194-(Paychecks!$B$2+1))/(7*($D194="Weekly")+14*($D194="Every 2 weeks")))-MAX(0,-INT(($C194-Paychecks!$A$2)/(7*($D194="Weekly")+14*($D194="Every 2 weeks"))))),IF((($D194="Monthly")+3*($D194="Quarterly")+12*($D194="Yearly"))&gt;0,IF(((YEAR((Paychecks!$B$2+1))-YEAR($C194))*12+MONTH((Paychecks!$B$2+1))-MONTH($C194))&lt;0,0,INT((((YEAR((Paychecks!$B$2+1))-YEAR($C194))*12+MONTH((Paychecks!$B$2+1))-MONTH($C194))-1)/(($D194="Monthly")+3*($D194="Quarterly")+12*($D194="Yearly")))+1+(MOD(((YEAR((Paychecks!$B$2+1))-YEAR($C194))*12+MONTH((Paychecks!$B$2+1))-MONTH($C194)),(($D194="Monthly")+3*($D194="Quarterly")+12*($D194="Yearly")))=0)*(EDATE($C194,((YEAR((Paychecks!$B$2+1))-YEAR($C194))*12+MONTH((Paychecks!$B$2+1))-MONTH($C194)))&lt;(Paychecks!$B$2+1)))-IF(((YEAR(Paychecks!$A$2)-YEAR($C194))*12+MONTH(Paychecks!$A$2)-MONTH($C194))&lt;0,0,INT((((YEAR(Paychecks!$A$2)-YEAR($C194))*12+MONTH(Paychecks!$A$2)-MONTH($C194))-1)/(($D194="Monthly")+3*($D194="Quarterly")+12*($D194="Yearly")))+1+(MOD(((YEAR(Paychecks!$A$2)-YEAR($C194))*12+MONTH(Paychecks!$A$2)-MONTH($C194)),(($D194="Monthly")+3*($D194="Quarterly")+12*($D194="Yearly")))=0)*(EDATE($C194,((YEAR(Paychecks!$A$2)-YEAR($C194))*12+MONTH(Paychecks!$A$2)-MONTH($C194)))&lt;Paychecks!$A$2)),($C194&gt;=Paychecks!$A$2)*($C194&lt;=Paychecks!$B$2))))</f>
      </c>
      <c r="L194" s="14">
        <f>IF(OR($A194="",$C194=""),0,IF((7*($D194="Weekly")+14*($D194="Every 2 weeks"))&gt;0,MAX(0,-INT(($C194-(Paychecks!$B$3+1))/(7*($D194="Weekly")+14*($D194="Every 2 weeks")))-MAX(0,-INT(($C194-Paychecks!$A$3)/(7*($D194="Weekly")+14*($D194="Every 2 weeks"))))),IF((($D194="Monthly")+3*($D194="Quarterly")+12*($D194="Yearly"))&gt;0,IF(((YEAR((Paychecks!$B$3+1))-YEAR($C194))*12+MONTH((Paychecks!$B$3+1))-MONTH($C194))&lt;0,0,INT((((YEAR((Paychecks!$B$3+1))-YEAR($C194))*12+MONTH((Paychecks!$B$3+1))-MONTH($C194))-1)/(($D194="Monthly")+3*($D194="Quarterly")+12*($D194="Yearly")))+1+(MOD(((YEAR((Paychecks!$B$3+1))-YEAR($C194))*12+MONTH((Paychecks!$B$3+1))-MONTH($C194)),(($D194="Monthly")+3*($D194="Quarterly")+12*($D194="Yearly")))=0)*(EDATE($C194,((YEAR((Paychecks!$B$3+1))-YEAR($C194))*12+MONTH((Paychecks!$B$3+1))-MONTH($C194)))&lt;(Paychecks!$B$3+1)))-IF(((YEAR(Paychecks!$A$3)-YEAR($C194))*12+MONTH(Paychecks!$A$3)-MONTH($C194))&lt;0,0,INT((((YEAR(Paychecks!$A$3)-YEAR($C194))*12+MONTH(Paychecks!$A$3)-MONTH($C194))-1)/(($D194="Monthly")+3*($D194="Quarterly")+12*($D194="Yearly")))+1+(MOD(((YEAR(Paychecks!$A$3)-YEAR($C194))*12+MONTH(Paychecks!$A$3)-MONTH($C194)),(($D194="Monthly")+3*($D194="Quarterly")+12*($D194="Yearly")))=0)*(EDATE($C194,((YEAR(Paychecks!$A$3)-YEAR($C194))*12+MONTH(Paychecks!$A$3)-MONTH($C194)))&lt;Paychecks!$A$3)),($C194&gt;=Paychecks!$A$3)*($C194&lt;=Paychecks!$B$3))))</f>
      </c>
      <c r="M194" s="14">
        <f>IF(OR($A194="",$C194=""),0,IF((7*($D194="Weekly")+14*($D194="Every 2 weeks"))&gt;0,MAX(0,-INT(($C194-(Paychecks!$B$4+1))/(7*($D194="Weekly")+14*($D194="Every 2 weeks")))-MAX(0,-INT(($C194-Paychecks!$A$4)/(7*($D194="Weekly")+14*($D194="Every 2 weeks"))))),IF((($D194="Monthly")+3*($D194="Quarterly")+12*($D194="Yearly"))&gt;0,IF(((YEAR((Paychecks!$B$4+1))-YEAR($C194))*12+MONTH((Paychecks!$B$4+1))-MONTH($C194))&lt;0,0,INT((((YEAR((Paychecks!$B$4+1))-YEAR($C194))*12+MONTH((Paychecks!$B$4+1))-MONTH($C194))-1)/(($D194="Monthly")+3*($D194="Quarterly")+12*($D194="Yearly")))+1+(MOD(((YEAR((Paychecks!$B$4+1))-YEAR($C194))*12+MONTH((Paychecks!$B$4+1))-MONTH($C194)),(($D194="Monthly")+3*($D194="Quarterly")+12*($D194="Yearly")))=0)*(EDATE($C194,((YEAR((Paychecks!$B$4+1))-YEAR($C194))*12+MONTH((Paychecks!$B$4+1))-MONTH($C194)))&lt;(Paychecks!$B$4+1)))-IF(((YEAR(Paychecks!$A$4)-YEAR($C194))*12+MONTH(Paychecks!$A$4)-MONTH($C194))&lt;0,0,INT((((YEAR(Paychecks!$A$4)-YEAR($C194))*12+MONTH(Paychecks!$A$4)-MONTH($C194))-1)/(($D194="Monthly")+3*($D194="Quarterly")+12*($D194="Yearly")))+1+(MOD(((YEAR(Paychecks!$A$4)-YEAR($C194))*12+MONTH(Paychecks!$A$4)-MONTH($C194)),(($D194="Monthly")+3*($D194="Quarterly")+12*($D194="Yearly")))=0)*(EDATE($C194,((YEAR(Paychecks!$A$4)-YEAR($C194))*12+MONTH(Paychecks!$A$4)-MONTH($C194)))&lt;Paychecks!$A$4)),($C194&gt;=Paychecks!$A$4)*($C194&lt;=Paychecks!$B$4))))</f>
      </c>
      <c r="N194" s="14">
        <f>IF(OR($A194="",$C194=""),0,IF((7*($D194="Weekly")+14*($D194="Every 2 weeks"))&gt;0,MAX(0,-INT(($C194-(Paychecks!$B$5+1))/(7*($D194="Weekly")+14*($D194="Every 2 weeks")))-MAX(0,-INT(($C194-Paychecks!$A$5)/(7*($D194="Weekly")+14*($D194="Every 2 weeks"))))),IF((($D194="Monthly")+3*($D194="Quarterly")+12*($D194="Yearly"))&gt;0,IF(((YEAR((Paychecks!$B$5+1))-YEAR($C194))*12+MONTH((Paychecks!$B$5+1))-MONTH($C194))&lt;0,0,INT((((YEAR((Paychecks!$B$5+1))-YEAR($C194))*12+MONTH((Paychecks!$B$5+1))-MONTH($C194))-1)/(($D194="Monthly")+3*($D194="Quarterly")+12*($D194="Yearly")))+1+(MOD(((YEAR((Paychecks!$B$5+1))-YEAR($C194))*12+MONTH((Paychecks!$B$5+1))-MONTH($C194)),(($D194="Monthly")+3*($D194="Quarterly")+12*($D194="Yearly")))=0)*(EDATE($C194,((YEAR((Paychecks!$B$5+1))-YEAR($C194))*12+MONTH((Paychecks!$B$5+1))-MONTH($C194)))&lt;(Paychecks!$B$5+1)))-IF(((YEAR(Paychecks!$A$5)-YEAR($C194))*12+MONTH(Paychecks!$A$5)-MONTH($C194))&lt;0,0,INT((((YEAR(Paychecks!$A$5)-YEAR($C194))*12+MONTH(Paychecks!$A$5)-MONTH($C194))-1)/(($D194="Monthly")+3*($D194="Quarterly")+12*($D194="Yearly")))+1+(MOD(((YEAR(Paychecks!$A$5)-YEAR($C194))*12+MONTH(Paychecks!$A$5)-MONTH($C194)),(($D194="Monthly")+3*($D194="Quarterly")+12*($D194="Yearly")))=0)*(EDATE($C194,((YEAR(Paychecks!$A$5)-YEAR($C194))*12+MONTH(Paychecks!$A$5)-MONTH($C194)))&lt;Paychecks!$A$5)),($C194&gt;=Paychecks!$A$5)*($C194&lt;=Paychecks!$B$5))))</f>
      </c>
      <c r="O194" s="14">
        <f>IF(OR($A194="",$C194=""),0,IF((7*($D194="Weekly")+14*($D194="Every 2 weeks"))&gt;0,MAX(0,-INT(($C194-(Paychecks!$B$6+1))/(7*($D194="Weekly")+14*($D194="Every 2 weeks")))-MAX(0,-INT(($C194-Paychecks!$A$6)/(7*($D194="Weekly")+14*($D194="Every 2 weeks"))))),IF((($D194="Monthly")+3*($D194="Quarterly")+12*($D194="Yearly"))&gt;0,IF(((YEAR((Paychecks!$B$6+1))-YEAR($C194))*12+MONTH((Paychecks!$B$6+1))-MONTH($C194))&lt;0,0,INT((((YEAR((Paychecks!$B$6+1))-YEAR($C194))*12+MONTH((Paychecks!$B$6+1))-MONTH($C194))-1)/(($D194="Monthly")+3*($D194="Quarterly")+12*($D194="Yearly")))+1+(MOD(((YEAR((Paychecks!$B$6+1))-YEAR($C194))*12+MONTH((Paychecks!$B$6+1))-MONTH($C194)),(($D194="Monthly")+3*($D194="Quarterly")+12*($D194="Yearly")))=0)*(EDATE($C194,((YEAR((Paychecks!$B$6+1))-YEAR($C194))*12+MONTH((Paychecks!$B$6+1))-MONTH($C194)))&lt;(Paychecks!$B$6+1)))-IF(((YEAR(Paychecks!$A$6)-YEAR($C194))*12+MONTH(Paychecks!$A$6)-MONTH($C194))&lt;0,0,INT((((YEAR(Paychecks!$A$6)-YEAR($C194))*12+MONTH(Paychecks!$A$6)-MONTH($C194))-1)/(($D194="Monthly")+3*($D194="Quarterly")+12*($D194="Yearly")))+1+(MOD(((YEAR(Paychecks!$A$6)-YEAR($C194))*12+MONTH(Paychecks!$A$6)-MONTH($C194)),(($D194="Monthly")+3*($D194="Quarterly")+12*($D194="Yearly")))=0)*(EDATE($C194,((YEAR(Paychecks!$A$6)-YEAR($C194))*12+MONTH(Paychecks!$A$6)-MONTH($C194)))&lt;Paychecks!$A$6)),($C194&gt;=Paychecks!$A$6)*($C194&lt;=Paychecks!$B$6))))</f>
      </c>
      <c r="P194" s="14">
        <f>IF(OR($A194="",$C194=""),0,IF((7*($D194="Weekly")+14*($D194="Every 2 weeks"))&gt;0,MAX(0,-INT(($C194-(Paychecks!$B$7+1))/(7*($D194="Weekly")+14*($D194="Every 2 weeks")))-MAX(0,-INT(($C194-Paychecks!$A$7)/(7*($D194="Weekly")+14*($D194="Every 2 weeks"))))),IF((($D194="Monthly")+3*($D194="Quarterly")+12*($D194="Yearly"))&gt;0,IF(((YEAR((Paychecks!$B$7+1))-YEAR($C194))*12+MONTH((Paychecks!$B$7+1))-MONTH($C194))&lt;0,0,INT((((YEAR((Paychecks!$B$7+1))-YEAR($C194))*12+MONTH((Paychecks!$B$7+1))-MONTH($C194))-1)/(($D194="Monthly")+3*($D194="Quarterly")+12*($D194="Yearly")))+1+(MOD(((YEAR((Paychecks!$B$7+1))-YEAR($C194))*12+MONTH((Paychecks!$B$7+1))-MONTH($C194)),(($D194="Monthly")+3*($D194="Quarterly")+12*($D194="Yearly")))=0)*(EDATE($C194,((YEAR((Paychecks!$B$7+1))-YEAR($C194))*12+MONTH((Paychecks!$B$7+1))-MONTH($C194)))&lt;(Paychecks!$B$7+1)))-IF(((YEAR(Paychecks!$A$7)-YEAR($C194))*12+MONTH(Paychecks!$A$7)-MONTH($C194))&lt;0,0,INT((((YEAR(Paychecks!$A$7)-YEAR($C194))*12+MONTH(Paychecks!$A$7)-MONTH($C194))-1)/(($D194="Monthly")+3*($D194="Quarterly")+12*($D194="Yearly")))+1+(MOD(((YEAR(Paychecks!$A$7)-YEAR($C194))*12+MONTH(Paychecks!$A$7)-MONTH($C194)),(($D194="Monthly")+3*($D194="Quarterly")+12*($D194="Yearly")))=0)*(EDATE($C194,((YEAR(Paychecks!$A$7)-YEAR($C194))*12+MONTH(Paychecks!$A$7)-MONTH($C194)))&lt;Paychecks!$A$7)),($C194&gt;=Paychecks!$A$7)*($C194&lt;=Paychecks!$B$7))))</f>
      </c>
      <c r="Q194" s="14">
        <f>IF(OR($A194="",$C194=""),0,IF((7*($D194="Weekly")+14*($D194="Every 2 weeks"))&gt;0,MAX(0,-INT(($C194-(Paychecks!$B$8+1))/(7*($D194="Weekly")+14*($D194="Every 2 weeks")))-MAX(0,-INT(($C194-Paychecks!$A$8)/(7*($D194="Weekly")+14*($D194="Every 2 weeks"))))),IF((($D194="Monthly")+3*($D194="Quarterly")+12*($D194="Yearly"))&gt;0,IF(((YEAR((Paychecks!$B$8+1))-YEAR($C194))*12+MONTH((Paychecks!$B$8+1))-MONTH($C194))&lt;0,0,INT((((YEAR((Paychecks!$B$8+1))-YEAR($C194))*12+MONTH((Paychecks!$B$8+1))-MONTH($C194))-1)/(($D194="Monthly")+3*($D194="Quarterly")+12*($D194="Yearly")))+1+(MOD(((YEAR((Paychecks!$B$8+1))-YEAR($C194))*12+MONTH((Paychecks!$B$8+1))-MONTH($C194)),(($D194="Monthly")+3*($D194="Quarterly")+12*($D194="Yearly")))=0)*(EDATE($C194,((YEAR((Paychecks!$B$8+1))-YEAR($C194))*12+MONTH((Paychecks!$B$8+1))-MONTH($C194)))&lt;(Paychecks!$B$8+1)))-IF(((YEAR(Paychecks!$A$8)-YEAR($C194))*12+MONTH(Paychecks!$A$8)-MONTH($C194))&lt;0,0,INT((((YEAR(Paychecks!$A$8)-YEAR($C194))*12+MONTH(Paychecks!$A$8)-MONTH($C194))-1)/(($D194="Monthly")+3*($D194="Quarterly")+12*($D194="Yearly")))+1+(MOD(((YEAR(Paychecks!$A$8)-YEAR($C194))*12+MONTH(Paychecks!$A$8)-MONTH($C194)),(($D194="Monthly")+3*($D194="Quarterly")+12*($D194="Yearly")))=0)*(EDATE($C194,((YEAR(Paychecks!$A$8)-YEAR($C194))*12+MONTH(Paychecks!$A$8)-MONTH($C194)))&lt;Paychecks!$A$8)),($C194&gt;=Paychecks!$A$8)*($C194&lt;=Paychecks!$B$8))))</f>
      </c>
      <c r="R194" s="14">
        <f>IF(OR($A194="",$C194=""),0,IF((7*($D194="Weekly")+14*($D194="Every 2 weeks"))&gt;0,MAX(0,-INT(($C194-(Paychecks!$B$9+1))/(7*($D194="Weekly")+14*($D194="Every 2 weeks")))-MAX(0,-INT(($C194-Paychecks!$A$9)/(7*($D194="Weekly")+14*($D194="Every 2 weeks"))))),IF((($D194="Monthly")+3*($D194="Quarterly")+12*($D194="Yearly"))&gt;0,IF(((YEAR((Paychecks!$B$9+1))-YEAR($C194))*12+MONTH((Paychecks!$B$9+1))-MONTH($C194))&lt;0,0,INT((((YEAR((Paychecks!$B$9+1))-YEAR($C194))*12+MONTH((Paychecks!$B$9+1))-MONTH($C194))-1)/(($D194="Monthly")+3*($D194="Quarterly")+12*($D194="Yearly")))+1+(MOD(((YEAR((Paychecks!$B$9+1))-YEAR($C194))*12+MONTH((Paychecks!$B$9+1))-MONTH($C194)),(($D194="Monthly")+3*($D194="Quarterly")+12*($D194="Yearly")))=0)*(EDATE($C194,((YEAR((Paychecks!$B$9+1))-YEAR($C194))*12+MONTH((Paychecks!$B$9+1))-MONTH($C194)))&lt;(Paychecks!$B$9+1)))-IF(((YEAR(Paychecks!$A$9)-YEAR($C194))*12+MONTH(Paychecks!$A$9)-MONTH($C194))&lt;0,0,INT((((YEAR(Paychecks!$A$9)-YEAR($C194))*12+MONTH(Paychecks!$A$9)-MONTH($C194))-1)/(($D194="Monthly")+3*($D194="Quarterly")+12*($D194="Yearly")))+1+(MOD(((YEAR(Paychecks!$A$9)-YEAR($C194))*12+MONTH(Paychecks!$A$9)-MONTH($C194)),(($D194="Monthly")+3*($D194="Quarterly")+12*($D194="Yearly")))=0)*(EDATE($C194,((YEAR(Paychecks!$A$9)-YEAR($C194))*12+MONTH(Paychecks!$A$9)-MONTH($C194)))&lt;Paychecks!$A$9)),($C194&gt;=Paychecks!$A$9)*($C194&lt;=Paychecks!$B$9))))</f>
      </c>
    </row>
    <row r="195" spans="1:18" x14ac:dyDescent="0.25">
      <c r="A195" s="2"/>
      <c r="B195" s="11"/>
      <c r="C195" s="9"/>
      <c r="D195" s="2"/>
      <c r="E195" s="2"/>
      <c r="F195" s="2"/>
      <c r="G195" s="2">
        <f>IF(A195="","",IF(F195="Yes","Paid",IF(C195&lt;TODAY(),"Overdue",IF(C195-TODAY()&lt;=HeadsUp,"Due soon",IF(E195="Yes","Autopay","Upcoming")))))</f>
      </c>
      <c r="H195" s="2">
        <f>IF(OR(A195="",F195="Yes"),"",C195-TODAY())</f>
      </c>
      <c r="I195" s="9">
        <f>IF(OR(A195="",C195=""),"",IF(OR(C195&lt;Paychecks!$A$2,C195&gt;Paychecks!$B$9),"",INDEX(Paychecks!$A$2:$A$9,MATCH(C195,Paychecks!$A$2:$A$9,1))))</f>
      </c>
      <c r="J195" s="2"/>
      <c r="K195" s="14">
        <f>IF(OR($A195="",$C195=""),0,IF((7*($D195="Weekly")+14*($D195="Every 2 weeks"))&gt;0,MAX(0,-INT(($C195-(Paychecks!$B$2+1))/(7*($D195="Weekly")+14*($D195="Every 2 weeks")))-MAX(0,-INT(($C195-Paychecks!$A$2)/(7*($D195="Weekly")+14*($D195="Every 2 weeks"))))),IF((($D195="Monthly")+3*($D195="Quarterly")+12*($D195="Yearly"))&gt;0,IF(((YEAR((Paychecks!$B$2+1))-YEAR($C195))*12+MONTH((Paychecks!$B$2+1))-MONTH($C195))&lt;0,0,INT((((YEAR((Paychecks!$B$2+1))-YEAR($C195))*12+MONTH((Paychecks!$B$2+1))-MONTH($C195))-1)/(($D195="Monthly")+3*($D195="Quarterly")+12*($D195="Yearly")))+1+(MOD(((YEAR((Paychecks!$B$2+1))-YEAR($C195))*12+MONTH((Paychecks!$B$2+1))-MONTH($C195)),(($D195="Monthly")+3*($D195="Quarterly")+12*($D195="Yearly")))=0)*(EDATE($C195,((YEAR((Paychecks!$B$2+1))-YEAR($C195))*12+MONTH((Paychecks!$B$2+1))-MONTH($C195)))&lt;(Paychecks!$B$2+1)))-IF(((YEAR(Paychecks!$A$2)-YEAR($C195))*12+MONTH(Paychecks!$A$2)-MONTH($C195))&lt;0,0,INT((((YEAR(Paychecks!$A$2)-YEAR($C195))*12+MONTH(Paychecks!$A$2)-MONTH($C195))-1)/(($D195="Monthly")+3*($D195="Quarterly")+12*($D195="Yearly")))+1+(MOD(((YEAR(Paychecks!$A$2)-YEAR($C195))*12+MONTH(Paychecks!$A$2)-MONTH($C195)),(($D195="Monthly")+3*($D195="Quarterly")+12*($D195="Yearly")))=0)*(EDATE($C195,((YEAR(Paychecks!$A$2)-YEAR($C195))*12+MONTH(Paychecks!$A$2)-MONTH($C195)))&lt;Paychecks!$A$2)),($C195&gt;=Paychecks!$A$2)*($C195&lt;=Paychecks!$B$2))))</f>
      </c>
      <c r="L195" s="14">
        <f>IF(OR($A195="",$C195=""),0,IF((7*($D195="Weekly")+14*($D195="Every 2 weeks"))&gt;0,MAX(0,-INT(($C195-(Paychecks!$B$3+1))/(7*($D195="Weekly")+14*($D195="Every 2 weeks")))-MAX(0,-INT(($C195-Paychecks!$A$3)/(7*($D195="Weekly")+14*($D195="Every 2 weeks"))))),IF((($D195="Monthly")+3*($D195="Quarterly")+12*($D195="Yearly"))&gt;0,IF(((YEAR((Paychecks!$B$3+1))-YEAR($C195))*12+MONTH((Paychecks!$B$3+1))-MONTH($C195))&lt;0,0,INT((((YEAR((Paychecks!$B$3+1))-YEAR($C195))*12+MONTH((Paychecks!$B$3+1))-MONTH($C195))-1)/(($D195="Monthly")+3*($D195="Quarterly")+12*($D195="Yearly")))+1+(MOD(((YEAR((Paychecks!$B$3+1))-YEAR($C195))*12+MONTH((Paychecks!$B$3+1))-MONTH($C195)),(($D195="Monthly")+3*($D195="Quarterly")+12*($D195="Yearly")))=0)*(EDATE($C195,((YEAR((Paychecks!$B$3+1))-YEAR($C195))*12+MONTH((Paychecks!$B$3+1))-MONTH($C195)))&lt;(Paychecks!$B$3+1)))-IF(((YEAR(Paychecks!$A$3)-YEAR($C195))*12+MONTH(Paychecks!$A$3)-MONTH($C195))&lt;0,0,INT((((YEAR(Paychecks!$A$3)-YEAR($C195))*12+MONTH(Paychecks!$A$3)-MONTH($C195))-1)/(($D195="Monthly")+3*($D195="Quarterly")+12*($D195="Yearly")))+1+(MOD(((YEAR(Paychecks!$A$3)-YEAR($C195))*12+MONTH(Paychecks!$A$3)-MONTH($C195)),(($D195="Monthly")+3*($D195="Quarterly")+12*($D195="Yearly")))=0)*(EDATE($C195,((YEAR(Paychecks!$A$3)-YEAR($C195))*12+MONTH(Paychecks!$A$3)-MONTH($C195)))&lt;Paychecks!$A$3)),($C195&gt;=Paychecks!$A$3)*($C195&lt;=Paychecks!$B$3))))</f>
      </c>
      <c r="M195" s="14">
        <f>IF(OR($A195="",$C195=""),0,IF((7*($D195="Weekly")+14*($D195="Every 2 weeks"))&gt;0,MAX(0,-INT(($C195-(Paychecks!$B$4+1))/(7*($D195="Weekly")+14*($D195="Every 2 weeks")))-MAX(0,-INT(($C195-Paychecks!$A$4)/(7*($D195="Weekly")+14*($D195="Every 2 weeks"))))),IF((($D195="Monthly")+3*($D195="Quarterly")+12*($D195="Yearly"))&gt;0,IF(((YEAR((Paychecks!$B$4+1))-YEAR($C195))*12+MONTH((Paychecks!$B$4+1))-MONTH($C195))&lt;0,0,INT((((YEAR((Paychecks!$B$4+1))-YEAR($C195))*12+MONTH((Paychecks!$B$4+1))-MONTH($C195))-1)/(($D195="Monthly")+3*($D195="Quarterly")+12*($D195="Yearly")))+1+(MOD(((YEAR((Paychecks!$B$4+1))-YEAR($C195))*12+MONTH((Paychecks!$B$4+1))-MONTH($C195)),(($D195="Monthly")+3*($D195="Quarterly")+12*($D195="Yearly")))=0)*(EDATE($C195,((YEAR((Paychecks!$B$4+1))-YEAR($C195))*12+MONTH((Paychecks!$B$4+1))-MONTH($C195)))&lt;(Paychecks!$B$4+1)))-IF(((YEAR(Paychecks!$A$4)-YEAR($C195))*12+MONTH(Paychecks!$A$4)-MONTH($C195))&lt;0,0,INT((((YEAR(Paychecks!$A$4)-YEAR($C195))*12+MONTH(Paychecks!$A$4)-MONTH($C195))-1)/(($D195="Monthly")+3*($D195="Quarterly")+12*($D195="Yearly")))+1+(MOD(((YEAR(Paychecks!$A$4)-YEAR($C195))*12+MONTH(Paychecks!$A$4)-MONTH($C195)),(($D195="Monthly")+3*($D195="Quarterly")+12*($D195="Yearly")))=0)*(EDATE($C195,((YEAR(Paychecks!$A$4)-YEAR($C195))*12+MONTH(Paychecks!$A$4)-MONTH($C195)))&lt;Paychecks!$A$4)),($C195&gt;=Paychecks!$A$4)*($C195&lt;=Paychecks!$B$4))))</f>
      </c>
      <c r="N195" s="14">
        <f>IF(OR($A195="",$C195=""),0,IF((7*($D195="Weekly")+14*($D195="Every 2 weeks"))&gt;0,MAX(0,-INT(($C195-(Paychecks!$B$5+1))/(7*($D195="Weekly")+14*($D195="Every 2 weeks")))-MAX(0,-INT(($C195-Paychecks!$A$5)/(7*($D195="Weekly")+14*($D195="Every 2 weeks"))))),IF((($D195="Monthly")+3*($D195="Quarterly")+12*($D195="Yearly"))&gt;0,IF(((YEAR((Paychecks!$B$5+1))-YEAR($C195))*12+MONTH((Paychecks!$B$5+1))-MONTH($C195))&lt;0,0,INT((((YEAR((Paychecks!$B$5+1))-YEAR($C195))*12+MONTH((Paychecks!$B$5+1))-MONTH($C195))-1)/(($D195="Monthly")+3*($D195="Quarterly")+12*($D195="Yearly")))+1+(MOD(((YEAR((Paychecks!$B$5+1))-YEAR($C195))*12+MONTH((Paychecks!$B$5+1))-MONTH($C195)),(($D195="Monthly")+3*($D195="Quarterly")+12*($D195="Yearly")))=0)*(EDATE($C195,((YEAR((Paychecks!$B$5+1))-YEAR($C195))*12+MONTH((Paychecks!$B$5+1))-MONTH($C195)))&lt;(Paychecks!$B$5+1)))-IF(((YEAR(Paychecks!$A$5)-YEAR($C195))*12+MONTH(Paychecks!$A$5)-MONTH($C195))&lt;0,0,INT((((YEAR(Paychecks!$A$5)-YEAR($C195))*12+MONTH(Paychecks!$A$5)-MONTH($C195))-1)/(($D195="Monthly")+3*($D195="Quarterly")+12*($D195="Yearly")))+1+(MOD(((YEAR(Paychecks!$A$5)-YEAR($C195))*12+MONTH(Paychecks!$A$5)-MONTH($C195)),(($D195="Monthly")+3*($D195="Quarterly")+12*($D195="Yearly")))=0)*(EDATE($C195,((YEAR(Paychecks!$A$5)-YEAR($C195))*12+MONTH(Paychecks!$A$5)-MONTH($C195)))&lt;Paychecks!$A$5)),($C195&gt;=Paychecks!$A$5)*($C195&lt;=Paychecks!$B$5))))</f>
      </c>
      <c r="O195" s="14">
        <f>IF(OR($A195="",$C195=""),0,IF((7*($D195="Weekly")+14*($D195="Every 2 weeks"))&gt;0,MAX(0,-INT(($C195-(Paychecks!$B$6+1))/(7*($D195="Weekly")+14*($D195="Every 2 weeks")))-MAX(0,-INT(($C195-Paychecks!$A$6)/(7*($D195="Weekly")+14*($D195="Every 2 weeks"))))),IF((($D195="Monthly")+3*($D195="Quarterly")+12*($D195="Yearly"))&gt;0,IF(((YEAR((Paychecks!$B$6+1))-YEAR($C195))*12+MONTH((Paychecks!$B$6+1))-MONTH($C195))&lt;0,0,INT((((YEAR((Paychecks!$B$6+1))-YEAR($C195))*12+MONTH((Paychecks!$B$6+1))-MONTH($C195))-1)/(($D195="Monthly")+3*($D195="Quarterly")+12*($D195="Yearly")))+1+(MOD(((YEAR((Paychecks!$B$6+1))-YEAR($C195))*12+MONTH((Paychecks!$B$6+1))-MONTH($C195)),(($D195="Monthly")+3*($D195="Quarterly")+12*($D195="Yearly")))=0)*(EDATE($C195,((YEAR((Paychecks!$B$6+1))-YEAR($C195))*12+MONTH((Paychecks!$B$6+1))-MONTH($C195)))&lt;(Paychecks!$B$6+1)))-IF(((YEAR(Paychecks!$A$6)-YEAR($C195))*12+MONTH(Paychecks!$A$6)-MONTH($C195))&lt;0,0,INT((((YEAR(Paychecks!$A$6)-YEAR($C195))*12+MONTH(Paychecks!$A$6)-MONTH($C195))-1)/(($D195="Monthly")+3*($D195="Quarterly")+12*($D195="Yearly")))+1+(MOD(((YEAR(Paychecks!$A$6)-YEAR($C195))*12+MONTH(Paychecks!$A$6)-MONTH($C195)),(($D195="Monthly")+3*($D195="Quarterly")+12*($D195="Yearly")))=0)*(EDATE($C195,((YEAR(Paychecks!$A$6)-YEAR($C195))*12+MONTH(Paychecks!$A$6)-MONTH($C195)))&lt;Paychecks!$A$6)),($C195&gt;=Paychecks!$A$6)*($C195&lt;=Paychecks!$B$6))))</f>
      </c>
      <c r="P195" s="14">
        <f>IF(OR($A195="",$C195=""),0,IF((7*($D195="Weekly")+14*($D195="Every 2 weeks"))&gt;0,MAX(0,-INT(($C195-(Paychecks!$B$7+1))/(7*($D195="Weekly")+14*($D195="Every 2 weeks")))-MAX(0,-INT(($C195-Paychecks!$A$7)/(7*($D195="Weekly")+14*($D195="Every 2 weeks"))))),IF((($D195="Monthly")+3*($D195="Quarterly")+12*($D195="Yearly"))&gt;0,IF(((YEAR((Paychecks!$B$7+1))-YEAR($C195))*12+MONTH((Paychecks!$B$7+1))-MONTH($C195))&lt;0,0,INT((((YEAR((Paychecks!$B$7+1))-YEAR($C195))*12+MONTH((Paychecks!$B$7+1))-MONTH($C195))-1)/(($D195="Monthly")+3*($D195="Quarterly")+12*($D195="Yearly")))+1+(MOD(((YEAR((Paychecks!$B$7+1))-YEAR($C195))*12+MONTH((Paychecks!$B$7+1))-MONTH($C195)),(($D195="Monthly")+3*($D195="Quarterly")+12*($D195="Yearly")))=0)*(EDATE($C195,((YEAR((Paychecks!$B$7+1))-YEAR($C195))*12+MONTH((Paychecks!$B$7+1))-MONTH($C195)))&lt;(Paychecks!$B$7+1)))-IF(((YEAR(Paychecks!$A$7)-YEAR($C195))*12+MONTH(Paychecks!$A$7)-MONTH($C195))&lt;0,0,INT((((YEAR(Paychecks!$A$7)-YEAR($C195))*12+MONTH(Paychecks!$A$7)-MONTH($C195))-1)/(($D195="Monthly")+3*($D195="Quarterly")+12*($D195="Yearly")))+1+(MOD(((YEAR(Paychecks!$A$7)-YEAR($C195))*12+MONTH(Paychecks!$A$7)-MONTH($C195)),(($D195="Monthly")+3*($D195="Quarterly")+12*($D195="Yearly")))=0)*(EDATE($C195,((YEAR(Paychecks!$A$7)-YEAR($C195))*12+MONTH(Paychecks!$A$7)-MONTH($C195)))&lt;Paychecks!$A$7)),($C195&gt;=Paychecks!$A$7)*($C195&lt;=Paychecks!$B$7))))</f>
      </c>
      <c r="Q195" s="14">
        <f>IF(OR($A195="",$C195=""),0,IF((7*($D195="Weekly")+14*($D195="Every 2 weeks"))&gt;0,MAX(0,-INT(($C195-(Paychecks!$B$8+1))/(7*($D195="Weekly")+14*($D195="Every 2 weeks")))-MAX(0,-INT(($C195-Paychecks!$A$8)/(7*($D195="Weekly")+14*($D195="Every 2 weeks"))))),IF((($D195="Monthly")+3*($D195="Quarterly")+12*($D195="Yearly"))&gt;0,IF(((YEAR((Paychecks!$B$8+1))-YEAR($C195))*12+MONTH((Paychecks!$B$8+1))-MONTH($C195))&lt;0,0,INT((((YEAR((Paychecks!$B$8+1))-YEAR($C195))*12+MONTH((Paychecks!$B$8+1))-MONTH($C195))-1)/(($D195="Monthly")+3*($D195="Quarterly")+12*($D195="Yearly")))+1+(MOD(((YEAR((Paychecks!$B$8+1))-YEAR($C195))*12+MONTH((Paychecks!$B$8+1))-MONTH($C195)),(($D195="Monthly")+3*($D195="Quarterly")+12*($D195="Yearly")))=0)*(EDATE($C195,((YEAR((Paychecks!$B$8+1))-YEAR($C195))*12+MONTH((Paychecks!$B$8+1))-MONTH($C195)))&lt;(Paychecks!$B$8+1)))-IF(((YEAR(Paychecks!$A$8)-YEAR($C195))*12+MONTH(Paychecks!$A$8)-MONTH($C195))&lt;0,0,INT((((YEAR(Paychecks!$A$8)-YEAR($C195))*12+MONTH(Paychecks!$A$8)-MONTH($C195))-1)/(($D195="Monthly")+3*($D195="Quarterly")+12*($D195="Yearly")))+1+(MOD(((YEAR(Paychecks!$A$8)-YEAR($C195))*12+MONTH(Paychecks!$A$8)-MONTH($C195)),(($D195="Monthly")+3*($D195="Quarterly")+12*($D195="Yearly")))=0)*(EDATE($C195,((YEAR(Paychecks!$A$8)-YEAR($C195))*12+MONTH(Paychecks!$A$8)-MONTH($C195)))&lt;Paychecks!$A$8)),($C195&gt;=Paychecks!$A$8)*($C195&lt;=Paychecks!$B$8))))</f>
      </c>
      <c r="R195" s="14">
        <f>IF(OR($A195="",$C195=""),0,IF((7*($D195="Weekly")+14*($D195="Every 2 weeks"))&gt;0,MAX(0,-INT(($C195-(Paychecks!$B$9+1))/(7*($D195="Weekly")+14*($D195="Every 2 weeks")))-MAX(0,-INT(($C195-Paychecks!$A$9)/(7*($D195="Weekly")+14*($D195="Every 2 weeks"))))),IF((($D195="Monthly")+3*($D195="Quarterly")+12*($D195="Yearly"))&gt;0,IF(((YEAR((Paychecks!$B$9+1))-YEAR($C195))*12+MONTH((Paychecks!$B$9+1))-MONTH($C195))&lt;0,0,INT((((YEAR((Paychecks!$B$9+1))-YEAR($C195))*12+MONTH((Paychecks!$B$9+1))-MONTH($C195))-1)/(($D195="Monthly")+3*($D195="Quarterly")+12*($D195="Yearly")))+1+(MOD(((YEAR((Paychecks!$B$9+1))-YEAR($C195))*12+MONTH((Paychecks!$B$9+1))-MONTH($C195)),(($D195="Monthly")+3*($D195="Quarterly")+12*($D195="Yearly")))=0)*(EDATE($C195,((YEAR((Paychecks!$B$9+1))-YEAR($C195))*12+MONTH((Paychecks!$B$9+1))-MONTH($C195)))&lt;(Paychecks!$B$9+1)))-IF(((YEAR(Paychecks!$A$9)-YEAR($C195))*12+MONTH(Paychecks!$A$9)-MONTH($C195))&lt;0,0,INT((((YEAR(Paychecks!$A$9)-YEAR($C195))*12+MONTH(Paychecks!$A$9)-MONTH($C195))-1)/(($D195="Monthly")+3*($D195="Quarterly")+12*($D195="Yearly")))+1+(MOD(((YEAR(Paychecks!$A$9)-YEAR($C195))*12+MONTH(Paychecks!$A$9)-MONTH($C195)),(($D195="Monthly")+3*($D195="Quarterly")+12*($D195="Yearly")))=0)*(EDATE($C195,((YEAR(Paychecks!$A$9)-YEAR($C195))*12+MONTH(Paychecks!$A$9)-MONTH($C195)))&lt;Paychecks!$A$9)),($C195&gt;=Paychecks!$A$9)*($C195&lt;=Paychecks!$B$9))))</f>
      </c>
    </row>
    <row r="196" spans="1:18" x14ac:dyDescent="0.25">
      <c r="A196" s="2"/>
      <c r="B196" s="11"/>
      <c r="C196" s="9"/>
      <c r="D196" s="2"/>
      <c r="E196" s="2"/>
      <c r="F196" s="2"/>
      <c r="G196" s="2">
        <f>IF(A196="","",IF(F196="Yes","Paid",IF(C196&lt;TODAY(),"Overdue",IF(C196-TODAY()&lt;=HeadsUp,"Due soon",IF(E196="Yes","Autopay","Upcoming")))))</f>
      </c>
      <c r="H196" s="2">
        <f>IF(OR(A196="",F196="Yes"),"",C196-TODAY())</f>
      </c>
      <c r="I196" s="9">
        <f>IF(OR(A196="",C196=""),"",IF(OR(C196&lt;Paychecks!$A$2,C196&gt;Paychecks!$B$9),"",INDEX(Paychecks!$A$2:$A$9,MATCH(C196,Paychecks!$A$2:$A$9,1))))</f>
      </c>
      <c r="J196" s="2"/>
      <c r="K196" s="14">
        <f>IF(OR($A196="",$C196=""),0,IF((7*($D196="Weekly")+14*($D196="Every 2 weeks"))&gt;0,MAX(0,-INT(($C196-(Paychecks!$B$2+1))/(7*($D196="Weekly")+14*($D196="Every 2 weeks")))-MAX(0,-INT(($C196-Paychecks!$A$2)/(7*($D196="Weekly")+14*($D196="Every 2 weeks"))))),IF((($D196="Monthly")+3*($D196="Quarterly")+12*($D196="Yearly"))&gt;0,IF(((YEAR((Paychecks!$B$2+1))-YEAR($C196))*12+MONTH((Paychecks!$B$2+1))-MONTH($C196))&lt;0,0,INT((((YEAR((Paychecks!$B$2+1))-YEAR($C196))*12+MONTH((Paychecks!$B$2+1))-MONTH($C196))-1)/(($D196="Monthly")+3*($D196="Quarterly")+12*($D196="Yearly")))+1+(MOD(((YEAR((Paychecks!$B$2+1))-YEAR($C196))*12+MONTH((Paychecks!$B$2+1))-MONTH($C196)),(($D196="Monthly")+3*($D196="Quarterly")+12*($D196="Yearly")))=0)*(EDATE($C196,((YEAR((Paychecks!$B$2+1))-YEAR($C196))*12+MONTH((Paychecks!$B$2+1))-MONTH($C196)))&lt;(Paychecks!$B$2+1)))-IF(((YEAR(Paychecks!$A$2)-YEAR($C196))*12+MONTH(Paychecks!$A$2)-MONTH($C196))&lt;0,0,INT((((YEAR(Paychecks!$A$2)-YEAR($C196))*12+MONTH(Paychecks!$A$2)-MONTH($C196))-1)/(($D196="Monthly")+3*($D196="Quarterly")+12*($D196="Yearly")))+1+(MOD(((YEAR(Paychecks!$A$2)-YEAR($C196))*12+MONTH(Paychecks!$A$2)-MONTH($C196)),(($D196="Monthly")+3*($D196="Quarterly")+12*($D196="Yearly")))=0)*(EDATE($C196,((YEAR(Paychecks!$A$2)-YEAR($C196))*12+MONTH(Paychecks!$A$2)-MONTH($C196)))&lt;Paychecks!$A$2)),($C196&gt;=Paychecks!$A$2)*($C196&lt;=Paychecks!$B$2))))</f>
      </c>
      <c r="L196" s="14">
        <f>IF(OR($A196="",$C196=""),0,IF((7*($D196="Weekly")+14*($D196="Every 2 weeks"))&gt;0,MAX(0,-INT(($C196-(Paychecks!$B$3+1))/(7*($D196="Weekly")+14*($D196="Every 2 weeks")))-MAX(0,-INT(($C196-Paychecks!$A$3)/(7*($D196="Weekly")+14*($D196="Every 2 weeks"))))),IF((($D196="Monthly")+3*($D196="Quarterly")+12*($D196="Yearly"))&gt;0,IF(((YEAR((Paychecks!$B$3+1))-YEAR($C196))*12+MONTH((Paychecks!$B$3+1))-MONTH($C196))&lt;0,0,INT((((YEAR((Paychecks!$B$3+1))-YEAR($C196))*12+MONTH((Paychecks!$B$3+1))-MONTH($C196))-1)/(($D196="Monthly")+3*($D196="Quarterly")+12*($D196="Yearly")))+1+(MOD(((YEAR((Paychecks!$B$3+1))-YEAR($C196))*12+MONTH((Paychecks!$B$3+1))-MONTH($C196)),(($D196="Monthly")+3*($D196="Quarterly")+12*($D196="Yearly")))=0)*(EDATE($C196,((YEAR((Paychecks!$B$3+1))-YEAR($C196))*12+MONTH((Paychecks!$B$3+1))-MONTH($C196)))&lt;(Paychecks!$B$3+1)))-IF(((YEAR(Paychecks!$A$3)-YEAR($C196))*12+MONTH(Paychecks!$A$3)-MONTH($C196))&lt;0,0,INT((((YEAR(Paychecks!$A$3)-YEAR($C196))*12+MONTH(Paychecks!$A$3)-MONTH($C196))-1)/(($D196="Monthly")+3*($D196="Quarterly")+12*($D196="Yearly")))+1+(MOD(((YEAR(Paychecks!$A$3)-YEAR($C196))*12+MONTH(Paychecks!$A$3)-MONTH($C196)),(($D196="Monthly")+3*($D196="Quarterly")+12*($D196="Yearly")))=0)*(EDATE($C196,((YEAR(Paychecks!$A$3)-YEAR($C196))*12+MONTH(Paychecks!$A$3)-MONTH($C196)))&lt;Paychecks!$A$3)),($C196&gt;=Paychecks!$A$3)*($C196&lt;=Paychecks!$B$3))))</f>
      </c>
      <c r="M196" s="14">
        <f>IF(OR($A196="",$C196=""),0,IF((7*($D196="Weekly")+14*($D196="Every 2 weeks"))&gt;0,MAX(0,-INT(($C196-(Paychecks!$B$4+1))/(7*($D196="Weekly")+14*($D196="Every 2 weeks")))-MAX(0,-INT(($C196-Paychecks!$A$4)/(7*($D196="Weekly")+14*($D196="Every 2 weeks"))))),IF((($D196="Monthly")+3*($D196="Quarterly")+12*($D196="Yearly"))&gt;0,IF(((YEAR((Paychecks!$B$4+1))-YEAR($C196))*12+MONTH((Paychecks!$B$4+1))-MONTH($C196))&lt;0,0,INT((((YEAR((Paychecks!$B$4+1))-YEAR($C196))*12+MONTH((Paychecks!$B$4+1))-MONTH($C196))-1)/(($D196="Monthly")+3*($D196="Quarterly")+12*($D196="Yearly")))+1+(MOD(((YEAR((Paychecks!$B$4+1))-YEAR($C196))*12+MONTH((Paychecks!$B$4+1))-MONTH($C196)),(($D196="Monthly")+3*($D196="Quarterly")+12*($D196="Yearly")))=0)*(EDATE($C196,((YEAR((Paychecks!$B$4+1))-YEAR($C196))*12+MONTH((Paychecks!$B$4+1))-MONTH($C196)))&lt;(Paychecks!$B$4+1)))-IF(((YEAR(Paychecks!$A$4)-YEAR($C196))*12+MONTH(Paychecks!$A$4)-MONTH($C196))&lt;0,0,INT((((YEAR(Paychecks!$A$4)-YEAR($C196))*12+MONTH(Paychecks!$A$4)-MONTH($C196))-1)/(($D196="Monthly")+3*($D196="Quarterly")+12*($D196="Yearly")))+1+(MOD(((YEAR(Paychecks!$A$4)-YEAR($C196))*12+MONTH(Paychecks!$A$4)-MONTH($C196)),(($D196="Monthly")+3*($D196="Quarterly")+12*($D196="Yearly")))=0)*(EDATE($C196,((YEAR(Paychecks!$A$4)-YEAR($C196))*12+MONTH(Paychecks!$A$4)-MONTH($C196)))&lt;Paychecks!$A$4)),($C196&gt;=Paychecks!$A$4)*($C196&lt;=Paychecks!$B$4))))</f>
      </c>
      <c r="N196" s="14">
        <f>IF(OR($A196="",$C196=""),0,IF((7*($D196="Weekly")+14*($D196="Every 2 weeks"))&gt;0,MAX(0,-INT(($C196-(Paychecks!$B$5+1))/(7*($D196="Weekly")+14*($D196="Every 2 weeks")))-MAX(0,-INT(($C196-Paychecks!$A$5)/(7*($D196="Weekly")+14*($D196="Every 2 weeks"))))),IF((($D196="Monthly")+3*($D196="Quarterly")+12*($D196="Yearly"))&gt;0,IF(((YEAR((Paychecks!$B$5+1))-YEAR($C196))*12+MONTH((Paychecks!$B$5+1))-MONTH($C196))&lt;0,0,INT((((YEAR((Paychecks!$B$5+1))-YEAR($C196))*12+MONTH((Paychecks!$B$5+1))-MONTH($C196))-1)/(($D196="Monthly")+3*($D196="Quarterly")+12*($D196="Yearly")))+1+(MOD(((YEAR((Paychecks!$B$5+1))-YEAR($C196))*12+MONTH((Paychecks!$B$5+1))-MONTH($C196)),(($D196="Monthly")+3*($D196="Quarterly")+12*($D196="Yearly")))=0)*(EDATE($C196,((YEAR((Paychecks!$B$5+1))-YEAR($C196))*12+MONTH((Paychecks!$B$5+1))-MONTH($C196)))&lt;(Paychecks!$B$5+1)))-IF(((YEAR(Paychecks!$A$5)-YEAR($C196))*12+MONTH(Paychecks!$A$5)-MONTH($C196))&lt;0,0,INT((((YEAR(Paychecks!$A$5)-YEAR($C196))*12+MONTH(Paychecks!$A$5)-MONTH($C196))-1)/(($D196="Monthly")+3*($D196="Quarterly")+12*($D196="Yearly")))+1+(MOD(((YEAR(Paychecks!$A$5)-YEAR($C196))*12+MONTH(Paychecks!$A$5)-MONTH($C196)),(($D196="Monthly")+3*($D196="Quarterly")+12*($D196="Yearly")))=0)*(EDATE($C196,((YEAR(Paychecks!$A$5)-YEAR($C196))*12+MONTH(Paychecks!$A$5)-MONTH($C196)))&lt;Paychecks!$A$5)),($C196&gt;=Paychecks!$A$5)*($C196&lt;=Paychecks!$B$5))))</f>
      </c>
      <c r="O196" s="14">
        <f>IF(OR($A196="",$C196=""),0,IF((7*($D196="Weekly")+14*($D196="Every 2 weeks"))&gt;0,MAX(0,-INT(($C196-(Paychecks!$B$6+1))/(7*($D196="Weekly")+14*($D196="Every 2 weeks")))-MAX(0,-INT(($C196-Paychecks!$A$6)/(7*($D196="Weekly")+14*($D196="Every 2 weeks"))))),IF((($D196="Monthly")+3*($D196="Quarterly")+12*($D196="Yearly"))&gt;0,IF(((YEAR((Paychecks!$B$6+1))-YEAR($C196))*12+MONTH((Paychecks!$B$6+1))-MONTH($C196))&lt;0,0,INT((((YEAR((Paychecks!$B$6+1))-YEAR($C196))*12+MONTH((Paychecks!$B$6+1))-MONTH($C196))-1)/(($D196="Monthly")+3*($D196="Quarterly")+12*($D196="Yearly")))+1+(MOD(((YEAR((Paychecks!$B$6+1))-YEAR($C196))*12+MONTH((Paychecks!$B$6+1))-MONTH($C196)),(($D196="Monthly")+3*($D196="Quarterly")+12*($D196="Yearly")))=0)*(EDATE($C196,((YEAR((Paychecks!$B$6+1))-YEAR($C196))*12+MONTH((Paychecks!$B$6+1))-MONTH($C196)))&lt;(Paychecks!$B$6+1)))-IF(((YEAR(Paychecks!$A$6)-YEAR($C196))*12+MONTH(Paychecks!$A$6)-MONTH($C196))&lt;0,0,INT((((YEAR(Paychecks!$A$6)-YEAR($C196))*12+MONTH(Paychecks!$A$6)-MONTH($C196))-1)/(($D196="Monthly")+3*($D196="Quarterly")+12*($D196="Yearly")))+1+(MOD(((YEAR(Paychecks!$A$6)-YEAR($C196))*12+MONTH(Paychecks!$A$6)-MONTH($C196)),(($D196="Monthly")+3*($D196="Quarterly")+12*($D196="Yearly")))=0)*(EDATE($C196,((YEAR(Paychecks!$A$6)-YEAR($C196))*12+MONTH(Paychecks!$A$6)-MONTH($C196)))&lt;Paychecks!$A$6)),($C196&gt;=Paychecks!$A$6)*($C196&lt;=Paychecks!$B$6))))</f>
      </c>
      <c r="P196" s="14">
        <f>IF(OR($A196="",$C196=""),0,IF((7*($D196="Weekly")+14*($D196="Every 2 weeks"))&gt;0,MAX(0,-INT(($C196-(Paychecks!$B$7+1))/(7*($D196="Weekly")+14*($D196="Every 2 weeks")))-MAX(0,-INT(($C196-Paychecks!$A$7)/(7*($D196="Weekly")+14*($D196="Every 2 weeks"))))),IF((($D196="Monthly")+3*($D196="Quarterly")+12*($D196="Yearly"))&gt;0,IF(((YEAR((Paychecks!$B$7+1))-YEAR($C196))*12+MONTH((Paychecks!$B$7+1))-MONTH($C196))&lt;0,0,INT((((YEAR((Paychecks!$B$7+1))-YEAR($C196))*12+MONTH((Paychecks!$B$7+1))-MONTH($C196))-1)/(($D196="Monthly")+3*($D196="Quarterly")+12*($D196="Yearly")))+1+(MOD(((YEAR((Paychecks!$B$7+1))-YEAR($C196))*12+MONTH((Paychecks!$B$7+1))-MONTH($C196)),(($D196="Monthly")+3*($D196="Quarterly")+12*($D196="Yearly")))=0)*(EDATE($C196,((YEAR((Paychecks!$B$7+1))-YEAR($C196))*12+MONTH((Paychecks!$B$7+1))-MONTH($C196)))&lt;(Paychecks!$B$7+1)))-IF(((YEAR(Paychecks!$A$7)-YEAR($C196))*12+MONTH(Paychecks!$A$7)-MONTH($C196))&lt;0,0,INT((((YEAR(Paychecks!$A$7)-YEAR($C196))*12+MONTH(Paychecks!$A$7)-MONTH($C196))-1)/(($D196="Monthly")+3*($D196="Quarterly")+12*($D196="Yearly")))+1+(MOD(((YEAR(Paychecks!$A$7)-YEAR($C196))*12+MONTH(Paychecks!$A$7)-MONTH($C196)),(($D196="Monthly")+3*($D196="Quarterly")+12*($D196="Yearly")))=0)*(EDATE($C196,((YEAR(Paychecks!$A$7)-YEAR($C196))*12+MONTH(Paychecks!$A$7)-MONTH($C196)))&lt;Paychecks!$A$7)),($C196&gt;=Paychecks!$A$7)*($C196&lt;=Paychecks!$B$7))))</f>
      </c>
      <c r="Q196" s="14">
        <f>IF(OR($A196="",$C196=""),0,IF((7*($D196="Weekly")+14*($D196="Every 2 weeks"))&gt;0,MAX(0,-INT(($C196-(Paychecks!$B$8+1))/(7*($D196="Weekly")+14*($D196="Every 2 weeks")))-MAX(0,-INT(($C196-Paychecks!$A$8)/(7*($D196="Weekly")+14*($D196="Every 2 weeks"))))),IF((($D196="Monthly")+3*($D196="Quarterly")+12*($D196="Yearly"))&gt;0,IF(((YEAR((Paychecks!$B$8+1))-YEAR($C196))*12+MONTH((Paychecks!$B$8+1))-MONTH($C196))&lt;0,0,INT((((YEAR((Paychecks!$B$8+1))-YEAR($C196))*12+MONTH((Paychecks!$B$8+1))-MONTH($C196))-1)/(($D196="Monthly")+3*($D196="Quarterly")+12*($D196="Yearly")))+1+(MOD(((YEAR((Paychecks!$B$8+1))-YEAR($C196))*12+MONTH((Paychecks!$B$8+1))-MONTH($C196)),(($D196="Monthly")+3*($D196="Quarterly")+12*($D196="Yearly")))=0)*(EDATE($C196,((YEAR((Paychecks!$B$8+1))-YEAR($C196))*12+MONTH((Paychecks!$B$8+1))-MONTH($C196)))&lt;(Paychecks!$B$8+1)))-IF(((YEAR(Paychecks!$A$8)-YEAR($C196))*12+MONTH(Paychecks!$A$8)-MONTH($C196))&lt;0,0,INT((((YEAR(Paychecks!$A$8)-YEAR($C196))*12+MONTH(Paychecks!$A$8)-MONTH($C196))-1)/(($D196="Monthly")+3*($D196="Quarterly")+12*($D196="Yearly")))+1+(MOD(((YEAR(Paychecks!$A$8)-YEAR($C196))*12+MONTH(Paychecks!$A$8)-MONTH($C196)),(($D196="Monthly")+3*($D196="Quarterly")+12*($D196="Yearly")))=0)*(EDATE($C196,((YEAR(Paychecks!$A$8)-YEAR($C196))*12+MONTH(Paychecks!$A$8)-MONTH($C196)))&lt;Paychecks!$A$8)),($C196&gt;=Paychecks!$A$8)*($C196&lt;=Paychecks!$B$8))))</f>
      </c>
      <c r="R196" s="14">
        <f>IF(OR($A196="",$C196=""),0,IF((7*($D196="Weekly")+14*($D196="Every 2 weeks"))&gt;0,MAX(0,-INT(($C196-(Paychecks!$B$9+1))/(7*($D196="Weekly")+14*($D196="Every 2 weeks")))-MAX(0,-INT(($C196-Paychecks!$A$9)/(7*($D196="Weekly")+14*($D196="Every 2 weeks"))))),IF((($D196="Monthly")+3*($D196="Quarterly")+12*($D196="Yearly"))&gt;0,IF(((YEAR((Paychecks!$B$9+1))-YEAR($C196))*12+MONTH((Paychecks!$B$9+1))-MONTH($C196))&lt;0,0,INT((((YEAR((Paychecks!$B$9+1))-YEAR($C196))*12+MONTH((Paychecks!$B$9+1))-MONTH($C196))-1)/(($D196="Monthly")+3*($D196="Quarterly")+12*($D196="Yearly")))+1+(MOD(((YEAR((Paychecks!$B$9+1))-YEAR($C196))*12+MONTH((Paychecks!$B$9+1))-MONTH($C196)),(($D196="Monthly")+3*($D196="Quarterly")+12*($D196="Yearly")))=0)*(EDATE($C196,((YEAR((Paychecks!$B$9+1))-YEAR($C196))*12+MONTH((Paychecks!$B$9+1))-MONTH($C196)))&lt;(Paychecks!$B$9+1)))-IF(((YEAR(Paychecks!$A$9)-YEAR($C196))*12+MONTH(Paychecks!$A$9)-MONTH($C196))&lt;0,0,INT((((YEAR(Paychecks!$A$9)-YEAR($C196))*12+MONTH(Paychecks!$A$9)-MONTH($C196))-1)/(($D196="Monthly")+3*($D196="Quarterly")+12*($D196="Yearly")))+1+(MOD(((YEAR(Paychecks!$A$9)-YEAR($C196))*12+MONTH(Paychecks!$A$9)-MONTH($C196)),(($D196="Monthly")+3*($D196="Quarterly")+12*($D196="Yearly")))=0)*(EDATE($C196,((YEAR(Paychecks!$A$9)-YEAR($C196))*12+MONTH(Paychecks!$A$9)-MONTH($C196)))&lt;Paychecks!$A$9)),($C196&gt;=Paychecks!$A$9)*($C196&lt;=Paychecks!$B$9))))</f>
      </c>
    </row>
    <row r="197" spans="1:18" x14ac:dyDescent="0.25">
      <c r="A197" s="2"/>
      <c r="B197" s="11"/>
      <c r="C197" s="9"/>
      <c r="D197" s="2"/>
      <c r="E197" s="2"/>
      <c r="F197" s="2"/>
      <c r="G197" s="2">
        <f>IF(A197="","",IF(F197="Yes","Paid",IF(C197&lt;TODAY(),"Overdue",IF(C197-TODAY()&lt;=HeadsUp,"Due soon",IF(E197="Yes","Autopay","Upcoming")))))</f>
      </c>
      <c r="H197" s="2">
        <f>IF(OR(A197="",F197="Yes"),"",C197-TODAY())</f>
      </c>
      <c r="I197" s="9">
        <f>IF(OR(A197="",C197=""),"",IF(OR(C197&lt;Paychecks!$A$2,C197&gt;Paychecks!$B$9),"",INDEX(Paychecks!$A$2:$A$9,MATCH(C197,Paychecks!$A$2:$A$9,1))))</f>
      </c>
      <c r="J197" s="2"/>
      <c r="K197" s="14">
        <f>IF(OR($A197="",$C197=""),0,IF((7*($D197="Weekly")+14*($D197="Every 2 weeks"))&gt;0,MAX(0,-INT(($C197-(Paychecks!$B$2+1))/(7*($D197="Weekly")+14*($D197="Every 2 weeks")))-MAX(0,-INT(($C197-Paychecks!$A$2)/(7*($D197="Weekly")+14*($D197="Every 2 weeks"))))),IF((($D197="Monthly")+3*($D197="Quarterly")+12*($D197="Yearly"))&gt;0,IF(((YEAR((Paychecks!$B$2+1))-YEAR($C197))*12+MONTH((Paychecks!$B$2+1))-MONTH($C197))&lt;0,0,INT((((YEAR((Paychecks!$B$2+1))-YEAR($C197))*12+MONTH((Paychecks!$B$2+1))-MONTH($C197))-1)/(($D197="Monthly")+3*($D197="Quarterly")+12*($D197="Yearly")))+1+(MOD(((YEAR((Paychecks!$B$2+1))-YEAR($C197))*12+MONTH((Paychecks!$B$2+1))-MONTH($C197)),(($D197="Monthly")+3*($D197="Quarterly")+12*($D197="Yearly")))=0)*(EDATE($C197,((YEAR((Paychecks!$B$2+1))-YEAR($C197))*12+MONTH((Paychecks!$B$2+1))-MONTH($C197)))&lt;(Paychecks!$B$2+1)))-IF(((YEAR(Paychecks!$A$2)-YEAR($C197))*12+MONTH(Paychecks!$A$2)-MONTH($C197))&lt;0,0,INT((((YEAR(Paychecks!$A$2)-YEAR($C197))*12+MONTH(Paychecks!$A$2)-MONTH($C197))-1)/(($D197="Monthly")+3*($D197="Quarterly")+12*($D197="Yearly")))+1+(MOD(((YEAR(Paychecks!$A$2)-YEAR($C197))*12+MONTH(Paychecks!$A$2)-MONTH($C197)),(($D197="Monthly")+3*($D197="Quarterly")+12*($D197="Yearly")))=0)*(EDATE($C197,((YEAR(Paychecks!$A$2)-YEAR($C197))*12+MONTH(Paychecks!$A$2)-MONTH($C197)))&lt;Paychecks!$A$2)),($C197&gt;=Paychecks!$A$2)*($C197&lt;=Paychecks!$B$2))))</f>
      </c>
      <c r="L197" s="14">
        <f>IF(OR($A197="",$C197=""),0,IF((7*($D197="Weekly")+14*($D197="Every 2 weeks"))&gt;0,MAX(0,-INT(($C197-(Paychecks!$B$3+1))/(7*($D197="Weekly")+14*($D197="Every 2 weeks")))-MAX(0,-INT(($C197-Paychecks!$A$3)/(7*($D197="Weekly")+14*($D197="Every 2 weeks"))))),IF((($D197="Monthly")+3*($D197="Quarterly")+12*($D197="Yearly"))&gt;0,IF(((YEAR((Paychecks!$B$3+1))-YEAR($C197))*12+MONTH((Paychecks!$B$3+1))-MONTH($C197))&lt;0,0,INT((((YEAR((Paychecks!$B$3+1))-YEAR($C197))*12+MONTH((Paychecks!$B$3+1))-MONTH($C197))-1)/(($D197="Monthly")+3*($D197="Quarterly")+12*($D197="Yearly")))+1+(MOD(((YEAR((Paychecks!$B$3+1))-YEAR($C197))*12+MONTH((Paychecks!$B$3+1))-MONTH($C197)),(($D197="Monthly")+3*($D197="Quarterly")+12*($D197="Yearly")))=0)*(EDATE($C197,((YEAR((Paychecks!$B$3+1))-YEAR($C197))*12+MONTH((Paychecks!$B$3+1))-MONTH($C197)))&lt;(Paychecks!$B$3+1)))-IF(((YEAR(Paychecks!$A$3)-YEAR($C197))*12+MONTH(Paychecks!$A$3)-MONTH($C197))&lt;0,0,INT((((YEAR(Paychecks!$A$3)-YEAR($C197))*12+MONTH(Paychecks!$A$3)-MONTH($C197))-1)/(($D197="Monthly")+3*($D197="Quarterly")+12*($D197="Yearly")))+1+(MOD(((YEAR(Paychecks!$A$3)-YEAR($C197))*12+MONTH(Paychecks!$A$3)-MONTH($C197)),(($D197="Monthly")+3*($D197="Quarterly")+12*($D197="Yearly")))=0)*(EDATE($C197,((YEAR(Paychecks!$A$3)-YEAR($C197))*12+MONTH(Paychecks!$A$3)-MONTH($C197)))&lt;Paychecks!$A$3)),($C197&gt;=Paychecks!$A$3)*($C197&lt;=Paychecks!$B$3))))</f>
      </c>
      <c r="M197" s="14">
        <f>IF(OR($A197="",$C197=""),0,IF((7*($D197="Weekly")+14*($D197="Every 2 weeks"))&gt;0,MAX(0,-INT(($C197-(Paychecks!$B$4+1))/(7*($D197="Weekly")+14*($D197="Every 2 weeks")))-MAX(0,-INT(($C197-Paychecks!$A$4)/(7*($D197="Weekly")+14*($D197="Every 2 weeks"))))),IF((($D197="Monthly")+3*($D197="Quarterly")+12*($D197="Yearly"))&gt;0,IF(((YEAR((Paychecks!$B$4+1))-YEAR($C197))*12+MONTH((Paychecks!$B$4+1))-MONTH($C197))&lt;0,0,INT((((YEAR((Paychecks!$B$4+1))-YEAR($C197))*12+MONTH((Paychecks!$B$4+1))-MONTH($C197))-1)/(($D197="Monthly")+3*($D197="Quarterly")+12*($D197="Yearly")))+1+(MOD(((YEAR((Paychecks!$B$4+1))-YEAR($C197))*12+MONTH((Paychecks!$B$4+1))-MONTH($C197)),(($D197="Monthly")+3*($D197="Quarterly")+12*($D197="Yearly")))=0)*(EDATE($C197,((YEAR((Paychecks!$B$4+1))-YEAR($C197))*12+MONTH((Paychecks!$B$4+1))-MONTH($C197)))&lt;(Paychecks!$B$4+1)))-IF(((YEAR(Paychecks!$A$4)-YEAR($C197))*12+MONTH(Paychecks!$A$4)-MONTH($C197))&lt;0,0,INT((((YEAR(Paychecks!$A$4)-YEAR($C197))*12+MONTH(Paychecks!$A$4)-MONTH($C197))-1)/(($D197="Monthly")+3*($D197="Quarterly")+12*($D197="Yearly")))+1+(MOD(((YEAR(Paychecks!$A$4)-YEAR($C197))*12+MONTH(Paychecks!$A$4)-MONTH($C197)),(($D197="Monthly")+3*($D197="Quarterly")+12*($D197="Yearly")))=0)*(EDATE($C197,((YEAR(Paychecks!$A$4)-YEAR($C197))*12+MONTH(Paychecks!$A$4)-MONTH($C197)))&lt;Paychecks!$A$4)),($C197&gt;=Paychecks!$A$4)*($C197&lt;=Paychecks!$B$4))))</f>
      </c>
      <c r="N197" s="14">
        <f>IF(OR($A197="",$C197=""),0,IF((7*($D197="Weekly")+14*($D197="Every 2 weeks"))&gt;0,MAX(0,-INT(($C197-(Paychecks!$B$5+1))/(7*($D197="Weekly")+14*($D197="Every 2 weeks")))-MAX(0,-INT(($C197-Paychecks!$A$5)/(7*($D197="Weekly")+14*($D197="Every 2 weeks"))))),IF((($D197="Monthly")+3*($D197="Quarterly")+12*($D197="Yearly"))&gt;0,IF(((YEAR((Paychecks!$B$5+1))-YEAR($C197))*12+MONTH((Paychecks!$B$5+1))-MONTH($C197))&lt;0,0,INT((((YEAR((Paychecks!$B$5+1))-YEAR($C197))*12+MONTH((Paychecks!$B$5+1))-MONTH($C197))-1)/(($D197="Monthly")+3*($D197="Quarterly")+12*($D197="Yearly")))+1+(MOD(((YEAR((Paychecks!$B$5+1))-YEAR($C197))*12+MONTH((Paychecks!$B$5+1))-MONTH($C197)),(($D197="Monthly")+3*($D197="Quarterly")+12*($D197="Yearly")))=0)*(EDATE($C197,((YEAR((Paychecks!$B$5+1))-YEAR($C197))*12+MONTH((Paychecks!$B$5+1))-MONTH($C197)))&lt;(Paychecks!$B$5+1)))-IF(((YEAR(Paychecks!$A$5)-YEAR($C197))*12+MONTH(Paychecks!$A$5)-MONTH($C197))&lt;0,0,INT((((YEAR(Paychecks!$A$5)-YEAR($C197))*12+MONTH(Paychecks!$A$5)-MONTH($C197))-1)/(($D197="Monthly")+3*($D197="Quarterly")+12*($D197="Yearly")))+1+(MOD(((YEAR(Paychecks!$A$5)-YEAR($C197))*12+MONTH(Paychecks!$A$5)-MONTH($C197)),(($D197="Monthly")+3*($D197="Quarterly")+12*($D197="Yearly")))=0)*(EDATE($C197,((YEAR(Paychecks!$A$5)-YEAR($C197))*12+MONTH(Paychecks!$A$5)-MONTH($C197)))&lt;Paychecks!$A$5)),($C197&gt;=Paychecks!$A$5)*($C197&lt;=Paychecks!$B$5))))</f>
      </c>
      <c r="O197" s="14">
        <f>IF(OR($A197="",$C197=""),0,IF((7*($D197="Weekly")+14*($D197="Every 2 weeks"))&gt;0,MAX(0,-INT(($C197-(Paychecks!$B$6+1))/(7*($D197="Weekly")+14*($D197="Every 2 weeks")))-MAX(0,-INT(($C197-Paychecks!$A$6)/(7*($D197="Weekly")+14*($D197="Every 2 weeks"))))),IF((($D197="Monthly")+3*($D197="Quarterly")+12*($D197="Yearly"))&gt;0,IF(((YEAR((Paychecks!$B$6+1))-YEAR($C197))*12+MONTH((Paychecks!$B$6+1))-MONTH($C197))&lt;0,0,INT((((YEAR((Paychecks!$B$6+1))-YEAR($C197))*12+MONTH((Paychecks!$B$6+1))-MONTH($C197))-1)/(($D197="Monthly")+3*($D197="Quarterly")+12*($D197="Yearly")))+1+(MOD(((YEAR((Paychecks!$B$6+1))-YEAR($C197))*12+MONTH((Paychecks!$B$6+1))-MONTH($C197)),(($D197="Monthly")+3*($D197="Quarterly")+12*($D197="Yearly")))=0)*(EDATE($C197,((YEAR((Paychecks!$B$6+1))-YEAR($C197))*12+MONTH((Paychecks!$B$6+1))-MONTH($C197)))&lt;(Paychecks!$B$6+1)))-IF(((YEAR(Paychecks!$A$6)-YEAR($C197))*12+MONTH(Paychecks!$A$6)-MONTH($C197))&lt;0,0,INT((((YEAR(Paychecks!$A$6)-YEAR($C197))*12+MONTH(Paychecks!$A$6)-MONTH($C197))-1)/(($D197="Monthly")+3*($D197="Quarterly")+12*($D197="Yearly")))+1+(MOD(((YEAR(Paychecks!$A$6)-YEAR($C197))*12+MONTH(Paychecks!$A$6)-MONTH($C197)),(($D197="Monthly")+3*($D197="Quarterly")+12*($D197="Yearly")))=0)*(EDATE($C197,((YEAR(Paychecks!$A$6)-YEAR($C197))*12+MONTH(Paychecks!$A$6)-MONTH($C197)))&lt;Paychecks!$A$6)),($C197&gt;=Paychecks!$A$6)*($C197&lt;=Paychecks!$B$6))))</f>
      </c>
      <c r="P197" s="14">
        <f>IF(OR($A197="",$C197=""),0,IF((7*($D197="Weekly")+14*($D197="Every 2 weeks"))&gt;0,MAX(0,-INT(($C197-(Paychecks!$B$7+1))/(7*($D197="Weekly")+14*($D197="Every 2 weeks")))-MAX(0,-INT(($C197-Paychecks!$A$7)/(7*($D197="Weekly")+14*($D197="Every 2 weeks"))))),IF((($D197="Monthly")+3*($D197="Quarterly")+12*($D197="Yearly"))&gt;0,IF(((YEAR((Paychecks!$B$7+1))-YEAR($C197))*12+MONTH((Paychecks!$B$7+1))-MONTH($C197))&lt;0,0,INT((((YEAR((Paychecks!$B$7+1))-YEAR($C197))*12+MONTH((Paychecks!$B$7+1))-MONTH($C197))-1)/(($D197="Monthly")+3*($D197="Quarterly")+12*($D197="Yearly")))+1+(MOD(((YEAR((Paychecks!$B$7+1))-YEAR($C197))*12+MONTH((Paychecks!$B$7+1))-MONTH($C197)),(($D197="Monthly")+3*($D197="Quarterly")+12*($D197="Yearly")))=0)*(EDATE($C197,((YEAR((Paychecks!$B$7+1))-YEAR($C197))*12+MONTH((Paychecks!$B$7+1))-MONTH($C197)))&lt;(Paychecks!$B$7+1)))-IF(((YEAR(Paychecks!$A$7)-YEAR($C197))*12+MONTH(Paychecks!$A$7)-MONTH($C197))&lt;0,0,INT((((YEAR(Paychecks!$A$7)-YEAR($C197))*12+MONTH(Paychecks!$A$7)-MONTH($C197))-1)/(($D197="Monthly")+3*($D197="Quarterly")+12*($D197="Yearly")))+1+(MOD(((YEAR(Paychecks!$A$7)-YEAR($C197))*12+MONTH(Paychecks!$A$7)-MONTH($C197)),(($D197="Monthly")+3*($D197="Quarterly")+12*($D197="Yearly")))=0)*(EDATE($C197,((YEAR(Paychecks!$A$7)-YEAR($C197))*12+MONTH(Paychecks!$A$7)-MONTH($C197)))&lt;Paychecks!$A$7)),($C197&gt;=Paychecks!$A$7)*($C197&lt;=Paychecks!$B$7))))</f>
      </c>
      <c r="Q197" s="14">
        <f>IF(OR($A197="",$C197=""),0,IF((7*($D197="Weekly")+14*($D197="Every 2 weeks"))&gt;0,MAX(0,-INT(($C197-(Paychecks!$B$8+1))/(7*($D197="Weekly")+14*($D197="Every 2 weeks")))-MAX(0,-INT(($C197-Paychecks!$A$8)/(7*($D197="Weekly")+14*($D197="Every 2 weeks"))))),IF((($D197="Monthly")+3*($D197="Quarterly")+12*($D197="Yearly"))&gt;0,IF(((YEAR((Paychecks!$B$8+1))-YEAR($C197))*12+MONTH((Paychecks!$B$8+1))-MONTH($C197))&lt;0,0,INT((((YEAR((Paychecks!$B$8+1))-YEAR($C197))*12+MONTH((Paychecks!$B$8+1))-MONTH($C197))-1)/(($D197="Monthly")+3*($D197="Quarterly")+12*($D197="Yearly")))+1+(MOD(((YEAR((Paychecks!$B$8+1))-YEAR($C197))*12+MONTH((Paychecks!$B$8+1))-MONTH($C197)),(($D197="Monthly")+3*($D197="Quarterly")+12*($D197="Yearly")))=0)*(EDATE($C197,((YEAR((Paychecks!$B$8+1))-YEAR($C197))*12+MONTH((Paychecks!$B$8+1))-MONTH($C197)))&lt;(Paychecks!$B$8+1)))-IF(((YEAR(Paychecks!$A$8)-YEAR($C197))*12+MONTH(Paychecks!$A$8)-MONTH($C197))&lt;0,0,INT((((YEAR(Paychecks!$A$8)-YEAR($C197))*12+MONTH(Paychecks!$A$8)-MONTH($C197))-1)/(($D197="Monthly")+3*($D197="Quarterly")+12*($D197="Yearly")))+1+(MOD(((YEAR(Paychecks!$A$8)-YEAR($C197))*12+MONTH(Paychecks!$A$8)-MONTH($C197)),(($D197="Monthly")+3*($D197="Quarterly")+12*($D197="Yearly")))=0)*(EDATE($C197,((YEAR(Paychecks!$A$8)-YEAR($C197))*12+MONTH(Paychecks!$A$8)-MONTH($C197)))&lt;Paychecks!$A$8)),($C197&gt;=Paychecks!$A$8)*($C197&lt;=Paychecks!$B$8))))</f>
      </c>
      <c r="R197" s="14">
        <f>IF(OR($A197="",$C197=""),0,IF((7*($D197="Weekly")+14*($D197="Every 2 weeks"))&gt;0,MAX(0,-INT(($C197-(Paychecks!$B$9+1))/(7*($D197="Weekly")+14*($D197="Every 2 weeks")))-MAX(0,-INT(($C197-Paychecks!$A$9)/(7*($D197="Weekly")+14*($D197="Every 2 weeks"))))),IF((($D197="Monthly")+3*($D197="Quarterly")+12*($D197="Yearly"))&gt;0,IF(((YEAR((Paychecks!$B$9+1))-YEAR($C197))*12+MONTH((Paychecks!$B$9+1))-MONTH($C197))&lt;0,0,INT((((YEAR((Paychecks!$B$9+1))-YEAR($C197))*12+MONTH((Paychecks!$B$9+1))-MONTH($C197))-1)/(($D197="Monthly")+3*($D197="Quarterly")+12*($D197="Yearly")))+1+(MOD(((YEAR((Paychecks!$B$9+1))-YEAR($C197))*12+MONTH((Paychecks!$B$9+1))-MONTH($C197)),(($D197="Monthly")+3*($D197="Quarterly")+12*($D197="Yearly")))=0)*(EDATE($C197,((YEAR((Paychecks!$B$9+1))-YEAR($C197))*12+MONTH((Paychecks!$B$9+1))-MONTH($C197)))&lt;(Paychecks!$B$9+1)))-IF(((YEAR(Paychecks!$A$9)-YEAR($C197))*12+MONTH(Paychecks!$A$9)-MONTH($C197))&lt;0,0,INT((((YEAR(Paychecks!$A$9)-YEAR($C197))*12+MONTH(Paychecks!$A$9)-MONTH($C197))-1)/(($D197="Monthly")+3*($D197="Quarterly")+12*($D197="Yearly")))+1+(MOD(((YEAR(Paychecks!$A$9)-YEAR($C197))*12+MONTH(Paychecks!$A$9)-MONTH($C197)),(($D197="Monthly")+3*($D197="Quarterly")+12*($D197="Yearly")))=0)*(EDATE($C197,((YEAR(Paychecks!$A$9)-YEAR($C197))*12+MONTH(Paychecks!$A$9)-MONTH($C197)))&lt;Paychecks!$A$9)),($C197&gt;=Paychecks!$A$9)*($C197&lt;=Paychecks!$B$9))))</f>
      </c>
    </row>
    <row r="198" spans="1:18" x14ac:dyDescent="0.25">
      <c r="A198" s="2"/>
      <c r="B198" s="11"/>
      <c r="C198" s="9"/>
      <c r="D198" s="2"/>
      <c r="E198" s="2"/>
      <c r="F198" s="2"/>
      <c r="G198" s="2">
        <f>IF(A198="","",IF(F198="Yes","Paid",IF(C198&lt;TODAY(),"Overdue",IF(C198-TODAY()&lt;=HeadsUp,"Due soon",IF(E198="Yes","Autopay","Upcoming")))))</f>
      </c>
      <c r="H198" s="2">
        <f>IF(OR(A198="",F198="Yes"),"",C198-TODAY())</f>
      </c>
      <c r="I198" s="9">
        <f>IF(OR(A198="",C198=""),"",IF(OR(C198&lt;Paychecks!$A$2,C198&gt;Paychecks!$B$9),"",INDEX(Paychecks!$A$2:$A$9,MATCH(C198,Paychecks!$A$2:$A$9,1))))</f>
      </c>
      <c r="J198" s="2"/>
      <c r="K198" s="14">
        <f>IF(OR($A198="",$C198=""),0,IF((7*($D198="Weekly")+14*($D198="Every 2 weeks"))&gt;0,MAX(0,-INT(($C198-(Paychecks!$B$2+1))/(7*($D198="Weekly")+14*($D198="Every 2 weeks")))-MAX(0,-INT(($C198-Paychecks!$A$2)/(7*($D198="Weekly")+14*($D198="Every 2 weeks"))))),IF((($D198="Monthly")+3*($D198="Quarterly")+12*($D198="Yearly"))&gt;0,IF(((YEAR((Paychecks!$B$2+1))-YEAR($C198))*12+MONTH((Paychecks!$B$2+1))-MONTH($C198))&lt;0,0,INT((((YEAR((Paychecks!$B$2+1))-YEAR($C198))*12+MONTH((Paychecks!$B$2+1))-MONTH($C198))-1)/(($D198="Monthly")+3*($D198="Quarterly")+12*($D198="Yearly")))+1+(MOD(((YEAR((Paychecks!$B$2+1))-YEAR($C198))*12+MONTH((Paychecks!$B$2+1))-MONTH($C198)),(($D198="Monthly")+3*($D198="Quarterly")+12*($D198="Yearly")))=0)*(EDATE($C198,((YEAR((Paychecks!$B$2+1))-YEAR($C198))*12+MONTH((Paychecks!$B$2+1))-MONTH($C198)))&lt;(Paychecks!$B$2+1)))-IF(((YEAR(Paychecks!$A$2)-YEAR($C198))*12+MONTH(Paychecks!$A$2)-MONTH($C198))&lt;0,0,INT((((YEAR(Paychecks!$A$2)-YEAR($C198))*12+MONTH(Paychecks!$A$2)-MONTH($C198))-1)/(($D198="Monthly")+3*($D198="Quarterly")+12*($D198="Yearly")))+1+(MOD(((YEAR(Paychecks!$A$2)-YEAR($C198))*12+MONTH(Paychecks!$A$2)-MONTH($C198)),(($D198="Monthly")+3*($D198="Quarterly")+12*($D198="Yearly")))=0)*(EDATE($C198,((YEAR(Paychecks!$A$2)-YEAR($C198))*12+MONTH(Paychecks!$A$2)-MONTH($C198)))&lt;Paychecks!$A$2)),($C198&gt;=Paychecks!$A$2)*($C198&lt;=Paychecks!$B$2))))</f>
      </c>
      <c r="L198" s="14">
        <f>IF(OR($A198="",$C198=""),0,IF((7*($D198="Weekly")+14*($D198="Every 2 weeks"))&gt;0,MAX(0,-INT(($C198-(Paychecks!$B$3+1))/(7*($D198="Weekly")+14*($D198="Every 2 weeks")))-MAX(0,-INT(($C198-Paychecks!$A$3)/(7*($D198="Weekly")+14*($D198="Every 2 weeks"))))),IF((($D198="Monthly")+3*($D198="Quarterly")+12*($D198="Yearly"))&gt;0,IF(((YEAR((Paychecks!$B$3+1))-YEAR($C198))*12+MONTH((Paychecks!$B$3+1))-MONTH($C198))&lt;0,0,INT((((YEAR((Paychecks!$B$3+1))-YEAR($C198))*12+MONTH((Paychecks!$B$3+1))-MONTH($C198))-1)/(($D198="Monthly")+3*($D198="Quarterly")+12*($D198="Yearly")))+1+(MOD(((YEAR((Paychecks!$B$3+1))-YEAR($C198))*12+MONTH((Paychecks!$B$3+1))-MONTH($C198)),(($D198="Monthly")+3*($D198="Quarterly")+12*($D198="Yearly")))=0)*(EDATE($C198,((YEAR((Paychecks!$B$3+1))-YEAR($C198))*12+MONTH((Paychecks!$B$3+1))-MONTH($C198)))&lt;(Paychecks!$B$3+1)))-IF(((YEAR(Paychecks!$A$3)-YEAR($C198))*12+MONTH(Paychecks!$A$3)-MONTH($C198))&lt;0,0,INT((((YEAR(Paychecks!$A$3)-YEAR($C198))*12+MONTH(Paychecks!$A$3)-MONTH($C198))-1)/(($D198="Monthly")+3*($D198="Quarterly")+12*($D198="Yearly")))+1+(MOD(((YEAR(Paychecks!$A$3)-YEAR($C198))*12+MONTH(Paychecks!$A$3)-MONTH($C198)),(($D198="Monthly")+3*($D198="Quarterly")+12*($D198="Yearly")))=0)*(EDATE($C198,((YEAR(Paychecks!$A$3)-YEAR($C198))*12+MONTH(Paychecks!$A$3)-MONTH($C198)))&lt;Paychecks!$A$3)),($C198&gt;=Paychecks!$A$3)*($C198&lt;=Paychecks!$B$3))))</f>
      </c>
      <c r="M198" s="14">
        <f>IF(OR($A198="",$C198=""),0,IF((7*($D198="Weekly")+14*($D198="Every 2 weeks"))&gt;0,MAX(0,-INT(($C198-(Paychecks!$B$4+1))/(7*($D198="Weekly")+14*($D198="Every 2 weeks")))-MAX(0,-INT(($C198-Paychecks!$A$4)/(7*($D198="Weekly")+14*($D198="Every 2 weeks"))))),IF((($D198="Monthly")+3*($D198="Quarterly")+12*($D198="Yearly"))&gt;0,IF(((YEAR((Paychecks!$B$4+1))-YEAR($C198))*12+MONTH((Paychecks!$B$4+1))-MONTH($C198))&lt;0,0,INT((((YEAR((Paychecks!$B$4+1))-YEAR($C198))*12+MONTH((Paychecks!$B$4+1))-MONTH($C198))-1)/(($D198="Monthly")+3*($D198="Quarterly")+12*($D198="Yearly")))+1+(MOD(((YEAR((Paychecks!$B$4+1))-YEAR($C198))*12+MONTH((Paychecks!$B$4+1))-MONTH($C198)),(($D198="Monthly")+3*($D198="Quarterly")+12*($D198="Yearly")))=0)*(EDATE($C198,((YEAR((Paychecks!$B$4+1))-YEAR($C198))*12+MONTH((Paychecks!$B$4+1))-MONTH($C198)))&lt;(Paychecks!$B$4+1)))-IF(((YEAR(Paychecks!$A$4)-YEAR($C198))*12+MONTH(Paychecks!$A$4)-MONTH($C198))&lt;0,0,INT((((YEAR(Paychecks!$A$4)-YEAR($C198))*12+MONTH(Paychecks!$A$4)-MONTH($C198))-1)/(($D198="Monthly")+3*($D198="Quarterly")+12*($D198="Yearly")))+1+(MOD(((YEAR(Paychecks!$A$4)-YEAR($C198))*12+MONTH(Paychecks!$A$4)-MONTH($C198)),(($D198="Monthly")+3*($D198="Quarterly")+12*($D198="Yearly")))=0)*(EDATE($C198,((YEAR(Paychecks!$A$4)-YEAR($C198))*12+MONTH(Paychecks!$A$4)-MONTH($C198)))&lt;Paychecks!$A$4)),($C198&gt;=Paychecks!$A$4)*($C198&lt;=Paychecks!$B$4))))</f>
      </c>
      <c r="N198" s="14">
        <f>IF(OR($A198="",$C198=""),0,IF((7*($D198="Weekly")+14*($D198="Every 2 weeks"))&gt;0,MAX(0,-INT(($C198-(Paychecks!$B$5+1))/(7*($D198="Weekly")+14*($D198="Every 2 weeks")))-MAX(0,-INT(($C198-Paychecks!$A$5)/(7*($D198="Weekly")+14*($D198="Every 2 weeks"))))),IF((($D198="Monthly")+3*($D198="Quarterly")+12*($D198="Yearly"))&gt;0,IF(((YEAR((Paychecks!$B$5+1))-YEAR($C198))*12+MONTH((Paychecks!$B$5+1))-MONTH($C198))&lt;0,0,INT((((YEAR((Paychecks!$B$5+1))-YEAR($C198))*12+MONTH((Paychecks!$B$5+1))-MONTH($C198))-1)/(($D198="Monthly")+3*($D198="Quarterly")+12*($D198="Yearly")))+1+(MOD(((YEAR((Paychecks!$B$5+1))-YEAR($C198))*12+MONTH((Paychecks!$B$5+1))-MONTH($C198)),(($D198="Monthly")+3*($D198="Quarterly")+12*($D198="Yearly")))=0)*(EDATE($C198,((YEAR((Paychecks!$B$5+1))-YEAR($C198))*12+MONTH((Paychecks!$B$5+1))-MONTH($C198)))&lt;(Paychecks!$B$5+1)))-IF(((YEAR(Paychecks!$A$5)-YEAR($C198))*12+MONTH(Paychecks!$A$5)-MONTH($C198))&lt;0,0,INT((((YEAR(Paychecks!$A$5)-YEAR($C198))*12+MONTH(Paychecks!$A$5)-MONTH($C198))-1)/(($D198="Monthly")+3*($D198="Quarterly")+12*($D198="Yearly")))+1+(MOD(((YEAR(Paychecks!$A$5)-YEAR($C198))*12+MONTH(Paychecks!$A$5)-MONTH($C198)),(($D198="Monthly")+3*($D198="Quarterly")+12*($D198="Yearly")))=0)*(EDATE($C198,((YEAR(Paychecks!$A$5)-YEAR($C198))*12+MONTH(Paychecks!$A$5)-MONTH($C198)))&lt;Paychecks!$A$5)),($C198&gt;=Paychecks!$A$5)*($C198&lt;=Paychecks!$B$5))))</f>
      </c>
      <c r="O198" s="14">
        <f>IF(OR($A198="",$C198=""),0,IF((7*($D198="Weekly")+14*($D198="Every 2 weeks"))&gt;0,MAX(0,-INT(($C198-(Paychecks!$B$6+1))/(7*($D198="Weekly")+14*($D198="Every 2 weeks")))-MAX(0,-INT(($C198-Paychecks!$A$6)/(7*($D198="Weekly")+14*($D198="Every 2 weeks"))))),IF((($D198="Monthly")+3*($D198="Quarterly")+12*($D198="Yearly"))&gt;0,IF(((YEAR((Paychecks!$B$6+1))-YEAR($C198))*12+MONTH((Paychecks!$B$6+1))-MONTH($C198))&lt;0,0,INT((((YEAR((Paychecks!$B$6+1))-YEAR($C198))*12+MONTH((Paychecks!$B$6+1))-MONTH($C198))-1)/(($D198="Monthly")+3*($D198="Quarterly")+12*($D198="Yearly")))+1+(MOD(((YEAR((Paychecks!$B$6+1))-YEAR($C198))*12+MONTH((Paychecks!$B$6+1))-MONTH($C198)),(($D198="Monthly")+3*($D198="Quarterly")+12*($D198="Yearly")))=0)*(EDATE($C198,((YEAR((Paychecks!$B$6+1))-YEAR($C198))*12+MONTH((Paychecks!$B$6+1))-MONTH($C198)))&lt;(Paychecks!$B$6+1)))-IF(((YEAR(Paychecks!$A$6)-YEAR($C198))*12+MONTH(Paychecks!$A$6)-MONTH($C198))&lt;0,0,INT((((YEAR(Paychecks!$A$6)-YEAR($C198))*12+MONTH(Paychecks!$A$6)-MONTH($C198))-1)/(($D198="Monthly")+3*($D198="Quarterly")+12*($D198="Yearly")))+1+(MOD(((YEAR(Paychecks!$A$6)-YEAR($C198))*12+MONTH(Paychecks!$A$6)-MONTH($C198)),(($D198="Monthly")+3*($D198="Quarterly")+12*($D198="Yearly")))=0)*(EDATE($C198,((YEAR(Paychecks!$A$6)-YEAR($C198))*12+MONTH(Paychecks!$A$6)-MONTH($C198)))&lt;Paychecks!$A$6)),($C198&gt;=Paychecks!$A$6)*($C198&lt;=Paychecks!$B$6))))</f>
      </c>
      <c r="P198" s="14">
        <f>IF(OR($A198="",$C198=""),0,IF((7*($D198="Weekly")+14*($D198="Every 2 weeks"))&gt;0,MAX(0,-INT(($C198-(Paychecks!$B$7+1))/(7*($D198="Weekly")+14*($D198="Every 2 weeks")))-MAX(0,-INT(($C198-Paychecks!$A$7)/(7*($D198="Weekly")+14*($D198="Every 2 weeks"))))),IF((($D198="Monthly")+3*($D198="Quarterly")+12*($D198="Yearly"))&gt;0,IF(((YEAR((Paychecks!$B$7+1))-YEAR($C198))*12+MONTH((Paychecks!$B$7+1))-MONTH($C198))&lt;0,0,INT((((YEAR((Paychecks!$B$7+1))-YEAR($C198))*12+MONTH((Paychecks!$B$7+1))-MONTH($C198))-1)/(($D198="Monthly")+3*($D198="Quarterly")+12*($D198="Yearly")))+1+(MOD(((YEAR((Paychecks!$B$7+1))-YEAR($C198))*12+MONTH((Paychecks!$B$7+1))-MONTH($C198)),(($D198="Monthly")+3*($D198="Quarterly")+12*($D198="Yearly")))=0)*(EDATE($C198,((YEAR((Paychecks!$B$7+1))-YEAR($C198))*12+MONTH((Paychecks!$B$7+1))-MONTH($C198)))&lt;(Paychecks!$B$7+1)))-IF(((YEAR(Paychecks!$A$7)-YEAR($C198))*12+MONTH(Paychecks!$A$7)-MONTH($C198))&lt;0,0,INT((((YEAR(Paychecks!$A$7)-YEAR($C198))*12+MONTH(Paychecks!$A$7)-MONTH($C198))-1)/(($D198="Monthly")+3*($D198="Quarterly")+12*($D198="Yearly")))+1+(MOD(((YEAR(Paychecks!$A$7)-YEAR($C198))*12+MONTH(Paychecks!$A$7)-MONTH($C198)),(($D198="Monthly")+3*($D198="Quarterly")+12*($D198="Yearly")))=0)*(EDATE($C198,((YEAR(Paychecks!$A$7)-YEAR($C198))*12+MONTH(Paychecks!$A$7)-MONTH($C198)))&lt;Paychecks!$A$7)),($C198&gt;=Paychecks!$A$7)*($C198&lt;=Paychecks!$B$7))))</f>
      </c>
      <c r="Q198" s="14">
        <f>IF(OR($A198="",$C198=""),0,IF((7*($D198="Weekly")+14*($D198="Every 2 weeks"))&gt;0,MAX(0,-INT(($C198-(Paychecks!$B$8+1))/(7*($D198="Weekly")+14*($D198="Every 2 weeks")))-MAX(0,-INT(($C198-Paychecks!$A$8)/(7*($D198="Weekly")+14*($D198="Every 2 weeks"))))),IF((($D198="Monthly")+3*($D198="Quarterly")+12*($D198="Yearly"))&gt;0,IF(((YEAR((Paychecks!$B$8+1))-YEAR($C198))*12+MONTH((Paychecks!$B$8+1))-MONTH($C198))&lt;0,0,INT((((YEAR((Paychecks!$B$8+1))-YEAR($C198))*12+MONTH((Paychecks!$B$8+1))-MONTH($C198))-1)/(($D198="Monthly")+3*($D198="Quarterly")+12*($D198="Yearly")))+1+(MOD(((YEAR((Paychecks!$B$8+1))-YEAR($C198))*12+MONTH((Paychecks!$B$8+1))-MONTH($C198)),(($D198="Monthly")+3*($D198="Quarterly")+12*($D198="Yearly")))=0)*(EDATE($C198,((YEAR((Paychecks!$B$8+1))-YEAR($C198))*12+MONTH((Paychecks!$B$8+1))-MONTH($C198)))&lt;(Paychecks!$B$8+1)))-IF(((YEAR(Paychecks!$A$8)-YEAR($C198))*12+MONTH(Paychecks!$A$8)-MONTH($C198))&lt;0,0,INT((((YEAR(Paychecks!$A$8)-YEAR($C198))*12+MONTH(Paychecks!$A$8)-MONTH($C198))-1)/(($D198="Monthly")+3*($D198="Quarterly")+12*($D198="Yearly")))+1+(MOD(((YEAR(Paychecks!$A$8)-YEAR($C198))*12+MONTH(Paychecks!$A$8)-MONTH($C198)),(($D198="Monthly")+3*($D198="Quarterly")+12*($D198="Yearly")))=0)*(EDATE($C198,((YEAR(Paychecks!$A$8)-YEAR($C198))*12+MONTH(Paychecks!$A$8)-MONTH($C198)))&lt;Paychecks!$A$8)),($C198&gt;=Paychecks!$A$8)*($C198&lt;=Paychecks!$B$8))))</f>
      </c>
      <c r="R198" s="14">
        <f>IF(OR($A198="",$C198=""),0,IF((7*($D198="Weekly")+14*($D198="Every 2 weeks"))&gt;0,MAX(0,-INT(($C198-(Paychecks!$B$9+1))/(7*($D198="Weekly")+14*($D198="Every 2 weeks")))-MAX(0,-INT(($C198-Paychecks!$A$9)/(7*($D198="Weekly")+14*($D198="Every 2 weeks"))))),IF((($D198="Monthly")+3*($D198="Quarterly")+12*($D198="Yearly"))&gt;0,IF(((YEAR((Paychecks!$B$9+1))-YEAR($C198))*12+MONTH((Paychecks!$B$9+1))-MONTH($C198))&lt;0,0,INT((((YEAR((Paychecks!$B$9+1))-YEAR($C198))*12+MONTH((Paychecks!$B$9+1))-MONTH($C198))-1)/(($D198="Monthly")+3*($D198="Quarterly")+12*($D198="Yearly")))+1+(MOD(((YEAR((Paychecks!$B$9+1))-YEAR($C198))*12+MONTH((Paychecks!$B$9+1))-MONTH($C198)),(($D198="Monthly")+3*($D198="Quarterly")+12*($D198="Yearly")))=0)*(EDATE($C198,((YEAR((Paychecks!$B$9+1))-YEAR($C198))*12+MONTH((Paychecks!$B$9+1))-MONTH($C198)))&lt;(Paychecks!$B$9+1)))-IF(((YEAR(Paychecks!$A$9)-YEAR($C198))*12+MONTH(Paychecks!$A$9)-MONTH($C198))&lt;0,0,INT((((YEAR(Paychecks!$A$9)-YEAR($C198))*12+MONTH(Paychecks!$A$9)-MONTH($C198))-1)/(($D198="Monthly")+3*($D198="Quarterly")+12*($D198="Yearly")))+1+(MOD(((YEAR(Paychecks!$A$9)-YEAR($C198))*12+MONTH(Paychecks!$A$9)-MONTH($C198)),(($D198="Monthly")+3*($D198="Quarterly")+12*($D198="Yearly")))=0)*(EDATE($C198,((YEAR(Paychecks!$A$9)-YEAR($C198))*12+MONTH(Paychecks!$A$9)-MONTH($C198)))&lt;Paychecks!$A$9)),($C198&gt;=Paychecks!$A$9)*($C198&lt;=Paychecks!$B$9))))</f>
      </c>
    </row>
    <row r="199" spans="1:18" x14ac:dyDescent="0.25">
      <c r="A199" s="2"/>
      <c r="B199" s="11"/>
      <c r="C199" s="9"/>
      <c r="D199" s="2"/>
      <c r="E199" s="2"/>
      <c r="F199" s="2"/>
      <c r="G199" s="2">
        <f>IF(A199="","",IF(F199="Yes","Paid",IF(C199&lt;TODAY(),"Overdue",IF(C199-TODAY()&lt;=HeadsUp,"Due soon",IF(E199="Yes","Autopay","Upcoming")))))</f>
      </c>
      <c r="H199" s="2">
        <f>IF(OR(A199="",F199="Yes"),"",C199-TODAY())</f>
      </c>
      <c r="I199" s="9">
        <f>IF(OR(A199="",C199=""),"",IF(OR(C199&lt;Paychecks!$A$2,C199&gt;Paychecks!$B$9),"",INDEX(Paychecks!$A$2:$A$9,MATCH(C199,Paychecks!$A$2:$A$9,1))))</f>
      </c>
      <c r="J199" s="2"/>
      <c r="K199" s="14">
        <f>IF(OR($A199="",$C199=""),0,IF((7*($D199="Weekly")+14*($D199="Every 2 weeks"))&gt;0,MAX(0,-INT(($C199-(Paychecks!$B$2+1))/(7*($D199="Weekly")+14*($D199="Every 2 weeks")))-MAX(0,-INT(($C199-Paychecks!$A$2)/(7*($D199="Weekly")+14*($D199="Every 2 weeks"))))),IF((($D199="Monthly")+3*($D199="Quarterly")+12*($D199="Yearly"))&gt;0,IF(((YEAR((Paychecks!$B$2+1))-YEAR($C199))*12+MONTH((Paychecks!$B$2+1))-MONTH($C199))&lt;0,0,INT((((YEAR((Paychecks!$B$2+1))-YEAR($C199))*12+MONTH((Paychecks!$B$2+1))-MONTH($C199))-1)/(($D199="Monthly")+3*($D199="Quarterly")+12*($D199="Yearly")))+1+(MOD(((YEAR((Paychecks!$B$2+1))-YEAR($C199))*12+MONTH((Paychecks!$B$2+1))-MONTH($C199)),(($D199="Monthly")+3*($D199="Quarterly")+12*($D199="Yearly")))=0)*(EDATE($C199,((YEAR((Paychecks!$B$2+1))-YEAR($C199))*12+MONTH((Paychecks!$B$2+1))-MONTH($C199)))&lt;(Paychecks!$B$2+1)))-IF(((YEAR(Paychecks!$A$2)-YEAR($C199))*12+MONTH(Paychecks!$A$2)-MONTH($C199))&lt;0,0,INT((((YEAR(Paychecks!$A$2)-YEAR($C199))*12+MONTH(Paychecks!$A$2)-MONTH($C199))-1)/(($D199="Monthly")+3*($D199="Quarterly")+12*($D199="Yearly")))+1+(MOD(((YEAR(Paychecks!$A$2)-YEAR($C199))*12+MONTH(Paychecks!$A$2)-MONTH($C199)),(($D199="Monthly")+3*($D199="Quarterly")+12*($D199="Yearly")))=0)*(EDATE($C199,((YEAR(Paychecks!$A$2)-YEAR($C199))*12+MONTH(Paychecks!$A$2)-MONTH($C199)))&lt;Paychecks!$A$2)),($C199&gt;=Paychecks!$A$2)*($C199&lt;=Paychecks!$B$2))))</f>
      </c>
      <c r="L199" s="14">
        <f>IF(OR($A199="",$C199=""),0,IF((7*($D199="Weekly")+14*($D199="Every 2 weeks"))&gt;0,MAX(0,-INT(($C199-(Paychecks!$B$3+1))/(7*($D199="Weekly")+14*($D199="Every 2 weeks")))-MAX(0,-INT(($C199-Paychecks!$A$3)/(7*($D199="Weekly")+14*($D199="Every 2 weeks"))))),IF((($D199="Monthly")+3*($D199="Quarterly")+12*($D199="Yearly"))&gt;0,IF(((YEAR((Paychecks!$B$3+1))-YEAR($C199))*12+MONTH((Paychecks!$B$3+1))-MONTH($C199))&lt;0,0,INT((((YEAR((Paychecks!$B$3+1))-YEAR($C199))*12+MONTH((Paychecks!$B$3+1))-MONTH($C199))-1)/(($D199="Monthly")+3*($D199="Quarterly")+12*($D199="Yearly")))+1+(MOD(((YEAR((Paychecks!$B$3+1))-YEAR($C199))*12+MONTH((Paychecks!$B$3+1))-MONTH($C199)),(($D199="Monthly")+3*($D199="Quarterly")+12*($D199="Yearly")))=0)*(EDATE($C199,((YEAR((Paychecks!$B$3+1))-YEAR($C199))*12+MONTH((Paychecks!$B$3+1))-MONTH($C199)))&lt;(Paychecks!$B$3+1)))-IF(((YEAR(Paychecks!$A$3)-YEAR($C199))*12+MONTH(Paychecks!$A$3)-MONTH($C199))&lt;0,0,INT((((YEAR(Paychecks!$A$3)-YEAR($C199))*12+MONTH(Paychecks!$A$3)-MONTH($C199))-1)/(($D199="Monthly")+3*($D199="Quarterly")+12*($D199="Yearly")))+1+(MOD(((YEAR(Paychecks!$A$3)-YEAR($C199))*12+MONTH(Paychecks!$A$3)-MONTH($C199)),(($D199="Monthly")+3*($D199="Quarterly")+12*($D199="Yearly")))=0)*(EDATE($C199,((YEAR(Paychecks!$A$3)-YEAR($C199))*12+MONTH(Paychecks!$A$3)-MONTH($C199)))&lt;Paychecks!$A$3)),($C199&gt;=Paychecks!$A$3)*($C199&lt;=Paychecks!$B$3))))</f>
      </c>
      <c r="M199" s="14">
        <f>IF(OR($A199="",$C199=""),0,IF((7*($D199="Weekly")+14*($D199="Every 2 weeks"))&gt;0,MAX(0,-INT(($C199-(Paychecks!$B$4+1))/(7*($D199="Weekly")+14*($D199="Every 2 weeks")))-MAX(0,-INT(($C199-Paychecks!$A$4)/(7*($D199="Weekly")+14*($D199="Every 2 weeks"))))),IF((($D199="Monthly")+3*($D199="Quarterly")+12*($D199="Yearly"))&gt;0,IF(((YEAR((Paychecks!$B$4+1))-YEAR($C199))*12+MONTH((Paychecks!$B$4+1))-MONTH($C199))&lt;0,0,INT((((YEAR((Paychecks!$B$4+1))-YEAR($C199))*12+MONTH((Paychecks!$B$4+1))-MONTH($C199))-1)/(($D199="Monthly")+3*($D199="Quarterly")+12*($D199="Yearly")))+1+(MOD(((YEAR((Paychecks!$B$4+1))-YEAR($C199))*12+MONTH((Paychecks!$B$4+1))-MONTH($C199)),(($D199="Monthly")+3*($D199="Quarterly")+12*($D199="Yearly")))=0)*(EDATE($C199,((YEAR((Paychecks!$B$4+1))-YEAR($C199))*12+MONTH((Paychecks!$B$4+1))-MONTH($C199)))&lt;(Paychecks!$B$4+1)))-IF(((YEAR(Paychecks!$A$4)-YEAR($C199))*12+MONTH(Paychecks!$A$4)-MONTH($C199))&lt;0,0,INT((((YEAR(Paychecks!$A$4)-YEAR($C199))*12+MONTH(Paychecks!$A$4)-MONTH($C199))-1)/(($D199="Monthly")+3*($D199="Quarterly")+12*($D199="Yearly")))+1+(MOD(((YEAR(Paychecks!$A$4)-YEAR($C199))*12+MONTH(Paychecks!$A$4)-MONTH($C199)),(($D199="Monthly")+3*($D199="Quarterly")+12*($D199="Yearly")))=0)*(EDATE($C199,((YEAR(Paychecks!$A$4)-YEAR($C199))*12+MONTH(Paychecks!$A$4)-MONTH($C199)))&lt;Paychecks!$A$4)),($C199&gt;=Paychecks!$A$4)*($C199&lt;=Paychecks!$B$4))))</f>
      </c>
      <c r="N199" s="14">
        <f>IF(OR($A199="",$C199=""),0,IF((7*($D199="Weekly")+14*($D199="Every 2 weeks"))&gt;0,MAX(0,-INT(($C199-(Paychecks!$B$5+1))/(7*($D199="Weekly")+14*($D199="Every 2 weeks")))-MAX(0,-INT(($C199-Paychecks!$A$5)/(7*($D199="Weekly")+14*($D199="Every 2 weeks"))))),IF((($D199="Monthly")+3*($D199="Quarterly")+12*($D199="Yearly"))&gt;0,IF(((YEAR((Paychecks!$B$5+1))-YEAR($C199))*12+MONTH((Paychecks!$B$5+1))-MONTH($C199))&lt;0,0,INT((((YEAR((Paychecks!$B$5+1))-YEAR($C199))*12+MONTH((Paychecks!$B$5+1))-MONTH($C199))-1)/(($D199="Monthly")+3*($D199="Quarterly")+12*($D199="Yearly")))+1+(MOD(((YEAR((Paychecks!$B$5+1))-YEAR($C199))*12+MONTH((Paychecks!$B$5+1))-MONTH($C199)),(($D199="Monthly")+3*($D199="Quarterly")+12*($D199="Yearly")))=0)*(EDATE($C199,((YEAR((Paychecks!$B$5+1))-YEAR($C199))*12+MONTH((Paychecks!$B$5+1))-MONTH($C199)))&lt;(Paychecks!$B$5+1)))-IF(((YEAR(Paychecks!$A$5)-YEAR($C199))*12+MONTH(Paychecks!$A$5)-MONTH($C199))&lt;0,0,INT((((YEAR(Paychecks!$A$5)-YEAR($C199))*12+MONTH(Paychecks!$A$5)-MONTH($C199))-1)/(($D199="Monthly")+3*($D199="Quarterly")+12*($D199="Yearly")))+1+(MOD(((YEAR(Paychecks!$A$5)-YEAR($C199))*12+MONTH(Paychecks!$A$5)-MONTH($C199)),(($D199="Monthly")+3*($D199="Quarterly")+12*($D199="Yearly")))=0)*(EDATE($C199,((YEAR(Paychecks!$A$5)-YEAR($C199))*12+MONTH(Paychecks!$A$5)-MONTH($C199)))&lt;Paychecks!$A$5)),($C199&gt;=Paychecks!$A$5)*($C199&lt;=Paychecks!$B$5))))</f>
      </c>
      <c r="O199" s="14">
        <f>IF(OR($A199="",$C199=""),0,IF((7*($D199="Weekly")+14*($D199="Every 2 weeks"))&gt;0,MAX(0,-INT(($C199-(Paychecks!$B$6+1))/(7*($D199="Weekly")+14*($D199="Every 2 weeks")))-MAX(0,-INT(($C199-Paychecks!$A$6)/(7*($D199="Weekly")+14*($D199="Every 2 weeks"))))),IF((($D199="Monthly")+3*($D199="Quarterly")+12*($D199="Yearly"))&gt;0,IF(((YEAR((Paychecks!$B$6+1))-YEAR($C199))*12+MONTH((Paychecks!$B$6+1))-MONTH($C199))&lt;0,0,INT((((YEAR((Paychecks!$B$6+1))-YEAR($C199))*12+MONTH((Paychecks!$B$6+1))-MONTH($C199))-1)/(($D199="Monthly")+3*($D199="Quarterly")+12*($D199="Yearly")))+1+(MOD(((YEAR((Paychecks!$B$6+1))-YEAR($C199))*12+MONTH((Paychecks!$B$6+1))-MONTH($C199)),(($D199="Monthly")+3*($D199="Quarterly")+12*($D199="Yearly")))=0)*(EDATE($C199,((YEAR((Paychecks!$B$6+1))-YEAR($C199))*12+MONTH((Paychecks!$B$6+1))-MONTH($C199)))&lt;(Paychecks!$B$6+1)))-IF(((YEAR(Paychecks!$A$6)-YEAR($C199))*12+MONTH(Paychecks!$A$6)-MONTH($C199))&lt;0,0,INT((((YEAR(Paychecks!$A$6)-YEAR($C199))*12+MONTH(Paychecks!$A$6)-MONTH($C199))-1)/(($D199="Monthly")+3*($D199="Quarterly")+12*($D199="Yearly")))+1+(MOD(((YEAR(Paychecks!$A$6)-YEAR($C199))*12+MONTH(Paychecks!$A$6)-MONTH($C199)),(($D199="Monthly")+3*($D199="Quarterly")+12*($D199="Yearly")))=0)*(EDATE($C199,((YEAR(Paychecks!$A$6)-YEAR($C199))*12+MONTH(Paychecks!$A$6)-MONTH($C199)))&lt;Paychecks!$A$6)),($C199&gt;=Paychecks!$A$6)*($C199&lt;=Paychecks!$B$6))))</f>
      </c>
      <c r="P199" s="14">
        <f>IF(OR($A199="",$C199=""),0,IF((7*($D199="Weekly")+14*($D199="Every 2 weeks"))&gt;0,MAX(0,-INT(($C199-(Paychecks!$B$7+1))/(7*($D199="Weekly")+14*($D199="Every 2 weeks")))-MAX(0,-INT(($C199-Paychecks!$A$7)/(7*($D199="Weekly")+14*($D199="Every 2 weeks"))))),IF((($D199="Monthly")+3*($D199="Quarterly")+12*($D199="Yearly"))&gt;0,IF(((YEAR((Paychecks!$B$7+1))-YEAR($C199))*12+MONTH((Paychecks!$B$7+1))-MONTH($C199))&lt;0,0,INT((((YEAR((Paychecks!$B$7+1))-YEAR($C199))*12+MONTH((Paychecks!$B$7+1))-MONTH($C199))-1)/(($D199="Monthly")+3*($D199="Quarterly")+12*($D199="Yearly")))+1+(MOD(((YEAR((Paychecks!$B$7+1))-YEAR($C199))*12+MONTH((Paychecks!$B$7+1))-MONTH($C199)),(($D199="Monthly")+3*($D199="Quarterly")+12*($D199="Yearly")))=0)*(EDATE($C199,((YEAR((Paychecks!$B$7+1))-YEAR($C199))*12+MONTH((Paychecks!$B$7+1))-MONTH($C199)))&lt;(Paychecks!$B$7+1)))-IF(((YEAR(Paychecks!$A$7)-YEAR($C199))*12+MONTH(Paychecks!$A$7)-MONTH($C199))&lt;0,0,INT((((YEAR(Paychecks!$A$7)-YEAR($C199))*12+MONTH(Paychecks!$A$7)-MONTH($C199))-1)/(($D199="Monthly")+3*($D199="Quarterly")+12*($D199="Yearly")))+1+(MOD(((YEAR(Paychecks!$A$7)-YEAR($C199))*12+MONTH(Paychecks!$A$7)-MONTH($C199)),(($D199="Monthly")+3*($D199="Quarterly")+12*($D199="Yearly")))=0)*(EDATE($C199,((YEAR(Paychecks!$A$7)-YEAR($C199))*12+MONTH(Paychecks!$A$7)-MONTH($C199)))&lt;Paychecks!$A$7)),($C199&gt;=Paychecks!$A$7)*($C199&lt;=Paychecks!$B$7))))</f>
      </c>
      <c r="Q199" s="14">
        <f>IF(OR($A199="",$C199=""),0,IF((7*($D199="Weekly")+14*($D199="Every 2 weeks"))&gt;0,MAX(0,-INT(($C199-(Paychecks!$B$8+1))/(7*($D199="Weekly")+14*($D199="Every 2 weeks")))-MAX(0,-INT(($C199-Paychecks!$A$8)/(7*($D199="Weekly")+14*($D199="Every 2 weeks"))))),IF((($D199="Monthly")+3*($D199="Quarterly")+12*($D199="Yearly"))&gt;0,IF(((YEAR((Paychecks!$B$8+1))-YEAR($C199))*12+MONTH((Paychecks!$B$8+1))-MONTH($C199))&lt;0,0,INT((((YEAR((Paychecks!$B$8+1))-YEAR($C199))*12+MONTH((Paychecks!$B$8+1))-MONTH($C199))-1)/(($D199="Monthly")+3*($D199="Quarterly")+12*($D199="Yearly")))+1+(MOD(((YEAR((Paychecks!$B$8+1))-YEAR($C199))*12+MONTH((Paychecks!$B$8+1))-MONTH($C199)),(($D199="Monthly")+3*($D199="Quarterly")+12*($D199="Yearly")))=0)*(EDATE($C199,((YEAR((Paychecks!$B$8+1))-YEAR($C199))*12+MONTH((Paychecks!$B$8+1))-MONTH($C199)))&lt;(Paychecks!$B$8+1)))-IF(((YEAR(Paychecks!$A$8)-YEAR($C199))*12+MONTH(Paychecks!$A$8)-MONTH($C199))&lt;0,0,INT((((YEAR(Paychecks!$A$8)-YEAR($C199))*12+MONTH(Paychecks!$A$8)-MONTH($C199))-1)/(($D199="Monthly")+3*($D199="Quarterly")+12*($D199="Yearly")))+1+(MOD(((YEAR(Paychecks!$A$8)-YEAR($C199))*12+MONTH(Paychecks!$A$8)-MONTH($C199)),(($D199="Monthly")+3*($D199="Quarterly")+12*($D199="Yearly")))=0)*(EDATE($C199,((YEAR(Paychecks!$A$8)-YEAR($C199))*12+MONTH(Paychecks!$A$8)-MONTH($C199)))&lt;Paychecks!$A$8)),($C199&gt;=Paychecks!$A$8)*($C199&lt;=Paychecks!$B$8))))</f>
      </c>
      <c r="R199" s="14">
        <f>IF(OR($A199="",$C199=""),0,IF((7*($D199="Weekly")+14*($D199="Every 2 weeks"))&gt;0,MAX(0,-INT(($C199-(Paychecks!$B$9+1))/(7*($D199="Weekly")+14*($D199="Every 2 weeks")))-MAX(0,-INT(($C199-Paychecks!$A$9)/(7*($D199="Weekly")+14*($D199="Every 2 weeks"))))),IF((($D199="Monthly")+3*($D199="Quarterly")+12*($D199="Yearly"))&gt;0,IF(((YEAR((Paychecks!$B$9+1))-YEAR($C199))*12+MONTH((Paychecks!$B$9+1))-MONTH($C199))&lt;0,0,INT((((YEAR((Paychecks!$B$9+1))-YEAR($C199))*12+MONTH((Paychecks!$B$9+1))-MONTH($C199))-1)/(($D199="Monthly")+3*($D199="Quarterly")+12*($D199="Yearly")))+1+(MOD(((YEAR((Paychecks!$B$9+1))-YEAR($C199))*12+MONTH((Paychecks!$B$9+1))-MONTH($C199)),(($D199="Monthly")+3*($D199="Quarterly")+12*($D199="Yearly")))=0)*(EDATE($C199,((YEAR((Paychecks!$B$9+1))-YEAR($C199))*12+MONTH((Paychecks!$B$9+1))-MONTH($C199)))&lt;(Paychecks!$B$9+1)))-IF(((YEAR(Paychecks!$A$9)-YEAR($C199))*12+MONTH(Paychecks!$A$9)-MONTH($C199))&lt;0,0,INT((((YEAR(Paychecks!$A$9)-YEAR($C199))*12+MONTH(Paychecks!$A$9)-MONTH($C199))-1)/(($D199="Monthly")+3*($D199="Quarterly")+12*($D199="Yearly")))+1+(MOD(((YEAR(Paychecks!$A$9)-YEAR($C199))*12+MONTH(Paychecks!$A$9)-MONTH($C199)),(($D199="Monthly")+3*($D199="Quarterly")+12*($D199="Yearly")))=0)*(EDATE($C199,((YEAR(Paychecks!$A$9)-YEAR($C199))*12+MONTH(Paychecks!$A$9)-MONTH($C199)))&lt;Paychecks!$A$9)),($C199&gt;=Paychecks!$A$9)*($C199&lt;=Paychecks!$B$9))))</f>
      </c>
    </row>
    <row r="200" spans="1:18" x14ac:dyDescent="0.25">
      <c r="A200" s="2"/>
      <c r="B200" s="11"/>
      <c r="C200" s="9"/>
      <c r="D200" s="2"/>
      <c r="E200" s="2"/>
      <c r="F200" s="2"/>
      <c r="G200" s="2">
        <f>IF(A200="","",IF(F200="Yes","Paid",IF(C200&lt;TODAY(),"Overdue",IF(C200-TODAY()&lt;=HeadsUp,"Due soon",IF(E200="Yes","Autopay","Upcoming")))))</f>
      </c>
      <c r="H200" s="2">
        <f>IF(OR(A200="",F200="Yes"),"",C200-TODAY())</f>
      </c>
      <c r="I200" s="9">
        <f>IF(OR(A200="",C200=""),"",IF(OR(C200&lt;Paychecks!$A$2,C200&gt;Paychecks!$B$9),"",INDEX(Paychecks!$A$2:$A$9,MATCH(C200,Paychecks!$A$2:$A$9,1))))</f>
      </c>
      <c r="J200" s="2"/>
      <c r="K200" s="14">
        <f>IF(OR($A200="",$C200=""),0,IF((7*($D200="Weekly")+14*($D200="Every 2 weeks"))&gt;0,MAX(0,-INT(($C200-(Paychecks!$B$2+1))/(7*($D200="Weekly")+14*($D200="Every 2 weeks")))-MAX(0,-INT(($C200-Paychecks!$A$2)/(7*($D200="Weekly")+14*($D200="Every 2 weeks"))))),IF((($D200="Monthly")+3*($D200="Quarterly")+12*($D200="Yearly"))&gt;0,IF(((YEAR((Paychecks!$B$2+1))-YEAR($C200))*12+MONTH((Paychecks!$B$2+1))-MONTH($C200))&lt;0,0,INT((((YEAR((Paychecks!$B$2+1))-YEAR($C200))*12+MONTH((Paychecks!$B$2+1))-MONTH($C200))-1)/(($D200="Monthly")+3*($D200="Quarterly")+12*($D200="Yearly")))+1+(MOD(((YEAR((Paychecks!$B$2+1))-YEAR($C200))*12+MONTH((Paychecks!$B$2+1))-MONTH($C200)),(($D200="Monthly")+3*($D200="Quarterly")+12*($D200="Yearly")))=0)*(EDATE($C200,((YEAR((Paychecks!$B$2+1))-YEAR($C200))*12+MONTH((Paychecks!$B$2+1))-MONTH($C200)))&lt;(Paychecks!$B$2+1)))-IF(((YEAR(Paychecks!$A$2)-YEAR($C200))*12+MONTH(Paychecks!$A$2)-MONTH($C200))&lt;0,0,INT((((YEAR(Paychecks!$A$2)-YEAR($C200))*12+MONTH(Paychecks!$A$2)-MONTH($C200))-1)/(($D200="Monthly")+3*($D200="Quarterly")+12*($D200="Yearly")))+1+(MOD(((YEAR(Paychecks!$A$2)-YEAR($C200))*12+MONTH(Paychecks!$A$2)-MONTH($C200)),(($D200="Monthly")+3*($D200="Quarterly")+12*($D200="Yearly")))=0)*(EDATE($C200,((YEAR(Paychecks!$A$2)-YEAR($C200))*12+MONTH(Paychecks!$A$2)-MONTH($C200)))&lt;Paychecks!$A$2)),($C200&gt;=Paychecks!$A$2)*($C200&lt;=Paychecks!$B$2))))</f>
      </c>
      <c r="L200" s="14">
        <f>IF(OR($A200="",$C200=""),0,IF((7*($D200="Weekly")+14*($D200="Every 2 weeks"))&gt;0,MAX(0,-INT(($C200-(Paychecks!$B$3+1))/(7*($D200="Weekly")+14*($D200="Every 2 weeks")))-MAX(0,-INT(($C200-Paychecks!$A$3)/(7*($D200="Weekly")+14*($D200="Every 2 weeks"))))),IF((($D200="Monthly")+3*($D200="Quarterly")+12*($D200="Yearly"))&gt;0,IF(((YEAR((Paychecks!$B$3+1))-YEAR($C200))*12+MONTH((Paychecks!$B$3+1))-MONTH($C200))&lt;0,0,INT((((YEAR((Paychecks!$B$3+1))-YEAR($C200))*12+MONTH((Paychecks!$B$3+1))-MONTH($C200))-1)/(($D200="Monthly")+3*($D200="Quarterly")+12*($D200="Yearly")))+1+(MOD(((YEAR((Paychecks!$B$3+1))-YEAR($C200))*12+MONTH((Paychecks!$B$3+1))-MONTH($C200)),(($D200="Monthly")+3*($D200="Quarterly")+12*($D200="Yearly")))=0)*(EDATE($C200,((YEAR((Paychecks!$B$3+1))-YEAR($C200))*12+MONTH((Paychecks!$B$3+1))-MONTH($C200)))&lt;(Paychecks!$B$3+1)))-IF(((YEAR(Paychecks!$A$3)-YEAR($C200))*12+MONTH(Paychecks!$A$3)-MONTH($C200))&lt;0,0,INT((((YEAR(Paychecks!$A$3)-YEAR($C200))*12+MONTH(Paychecks!$A$3)-MONTH($C200))-1)/(($D200="Monthly")+3*($D200="Quarterly")+12*($D200="Yearly")))+1+(MOD(((YEAR(Paychecks!$A$3)-YEAR($C200))*12+MONTH(Paychecks!$A$3)-MONTH($C200)),(($D200="Monthly")+3*($D200="Quarterly")+12*($D200="Yearly")))=0)*(EDATE($C200,((YEAR(Paychecks!$A$3)-YEAR($C200))*12+MONTH(Paychecks!$A$3)-MONTH($C200)))&lt;Paychecks!$A$3)),($C200&gt;=Paychecks!$A$3)*($C200&lt;=Paychecks!$B$3))))</f>
      </c>
      <c r="M200" s="14">
        <f>IF(OR($A200="",$C200=""),0,IF((7*($D200="Weekly")+14*($D200="Every 2 weeks"))&gt;0,MAX(0,-INT(($C200-(Paychecks!$B$4+1))/(7*($D200="Weekly")+14*($D200="Every 2 weeks")))-MAX(0,-INT(($C200-Paychecks!$A$4)/(7*($D200="Weekly")+14*($D200="Every 2 weeks"))))),IF((($D200="Monthly")+3*($D200="Quarterly")+12*($D200="Yearly"))&gt;0,IF(((YEAR((Paychecks!$B$4+1))-YEAR($C200))*12+MONTH((Paychecks!$B$4+1))-MONTH($C200))&lt;0,0,INT((((YEAR((Paychecks!$B$4+1))-YEAR($C200))*12+MONTH((Paychecks!$B$4+1))-MONTH($C200))-1)/(($D200="Monthly")+3*($D200="Quarterly")+12*($D200="Yearly")))+1+(MOD(((YEAR((Paychecks!$B$4+1))-YEAR($C200))*12+MONTH((Paychecks!$B$4+1))-MONTH($C200)),(($D200="Monthly")+3*($D200="Quarterly")+12*($D200="Yearly")))=0)*(EDATE($C200,((YEAR((Paychecks!$B$4+1))-YEAR($C200))*12+MONTH((Paychecks!$B$4+1))-MONTH($C200)))&lt;(Paychecks!$B$4+1)))-IF(((YEAR(Paychecks!$A$4)-YEAR($C200))*12+MONTH(Paychecks!$A$4)-MONTH($C200))&lt;0,0,INT((((YEAR(Paychecks!$A$4)-YEAR($C200))*12+MONTH(Paychecks!$A$4)-MONTH($C200))-1)/(($D200="Monthly")+3*($D200="Quarterly")+12*($D200="Yearly")))+1+(MOD(((YEAR(Paychecks!$A$4)-YEAR($C200))*12+MONTH(Paychecks!$A$4)-MONTH($C200)),(($D200="Monthly")+3*($D200="Quarterly")+12*($D200="Yearly")))=0)*(EDATE($C200,((YEAR(Paychecks!$A$4)-YEAR($C200))*12+MONTH(Paychecks!$A$4)-MONTH($C200)))&lt;Paychecks!$A$4)),($C200&gt;=Paychecks!$A$4)*($C200&lt;=Paychecks!$B$4))))</f>
      </c>
      <c r="N200" s="14">
        <f>IF(OR($A200="",$C200=""),0,IF((7*($D200="Weekly")+14*($D200="Every 2 weeks"))&gt;0,MAX(0,-INT(($C200-(Paychecks!$B$5+1))/(7*($D200="Weekly")+14*($D200="Every 2 weeks")))-MAX(0,-INT(($C200-Paychecks!$A$5)/(7*($D200="Weekly")+14*($D200="Every 2 weeks"))))),IF((($D200="Monthly")+3*($D200="Quarterly")+12*($D200="Yearly"))&gt;0,IF(((YEAR((Paychecks!$B$5+1))-YEAR($C200))*12+MONTH((Paychecks!$B$5+1))-MONTH($C200))&lt;0,0,INT((((YEAR((Paychecks!$B$5+1))-YEAR($C200))*12+MONTH((Paychecks!$B$5+1))-MONTH($C200))-1)/(($D200="Monthly")+3*($D200="Quarterly")+12*($D200="Yearly")))+1+(MOD(((YEAR((Paychecks!$B$5+1))-YEAR($C200))*12+MONTH((Paychecks!$B$5+1))-MONTH($C200)),(($D200="Monthly")+3*($D200="Quarterly")+12*($D200="Yearly")))=0)*(EDATE($C200,((YEAR((Paychecks!$B$5+1))-YEAR($C200))*12+MONTH((Paychecks!$B$5+1))-MONTH($C200)))&lt;(Paychecks!$B$5+1)))-IF(((YEAR(Paychecks!$A$5)-YEAR($C200))*12+MONTH(Paychecks!$A$5)-MONTH($C200))&lt;0,0,INT((((YEAR(Paychecks!$A$5)-YEAR($C200))*12+MONTH(Paychecks!$A$5)-MONTH($C200))-1)/(($D200="Monthly")+3*($D200="Quarterly")+12*($D200="Yearly")))+1+(MOD(((YEAR(Paychecks!$A$5)-YEAR($C200))*12+MONTH(Paychecks!$A$5)-MONTH($C200)),(($D200="Monthly")+3*($D200="Quarterly")+12*($D200="Yearly")))=0)*(EDATE($C200,((YEAR(Paychecks!$A$5)-YEAR($C200))*12+MONTH(Paychecks!$A$5)-MONTH($C200)))&lt;Paychecks!$A$5)),($C200&gt;=Paychecks!$A$5)*($C200&lt;=Paychecks!$B$5))))</f>
      </c>
      <c r="O200" s="14">
        <f>IF(OR($A200="",$C200=""),0,IF((7*($D200="Weekly")+14*($D200="Every 2 weeks"))&gt;0,MAX(0,-INT(($C200-(Paychecks!$B$6+1))/(7*($D200="Weekly")+14*($D200="Every 2 weeks")))-MAX(0,-INT(($C200-Paychecks!$A$6)/(7*($D200="Weekly")+14*($D200="Every 2 weeks"))))),IF((($D200="Monthly")+3*($D200="Quarterly")+12*($D200="Yearly"))&gt;0,IF(((YEAR((Paychecks!$B$6+1))-YEAR($C200))*12+MONTH((Paychecks!$B$6+1))-MONTH($C200))&lt;0,0,INT((((YEAR((Paychecks!$B$6+1))-YEAR($C200))*12+MONTH((Paychecks!$B$6+1))-MONTH($C200))-1)/(($D200="Monthly")+3*($D200="Quarterly")+12*($D200="Yearly")))+1+(MOD(((YEAR((Paychecks!$B$6+1))-YEAR($C200))*12+MONTH((Paychecks!$B$6+1))-MONTH($C200)),(($D200="Monthly")+3*($D200="Quarterly")+12*($D200="Yearly")))=0)*(EDATE($C200,((YEAR((Paychecks!$B$6+1))-YEAR($C200))*12+MONTH((Paychecks!$B$6+1))-MONTH($C200)))&lt;(Paychecks!$B$6+1)))-IF(((YEAR(Paychecks!$A$6)-YEAR($C200))*12+MONTH(Paychecks!$A$6)-MONTH($C200))&lt;0,0,INT((((YEAR(Paychecks!$A$6)-YEAR($C200))*12+MONTH(Paychecks!$A$6)-MONTH($C200))-1)/(($D200="Monthly")+3*($D200="Quarterly")+12*($D200="Yearly")))+1+(MOD(((YEAR(Paychecks!$A$6)-YEAR($C200))*12+MONTH(Paychecks!$A$6)-MONTH($C200)),(($D200="Monthly")+3*($D200="Quarterly")+12*($D200="Yearly")))=0)*(EDATE($C200,((YEAR(Paychecks!$A$6)-YEAR($C200))*12+MONTH(Paychecks!$A$6)-MONTH($C200)))&lt;Paychecks!$A$6)),($C200&gt;=Paychecks!$A$6)*($C200&lt;=Paychecks!$B$6))))</f>
      </c>
      <c r="P200" s="14">
        <f>IF(OR($A200="",$C200=""),0,IF((7*($D200="Weekly")+14*($D200="Every 2 weeks"))&gt;0,MAX(0,-INT(($C200-(Paychecks!$B$7+1))/(7*($D200="Weekly")+14*($D200="Every 2 weeks")))-MAX(0,-INT(($C200-Paychecks!$A$7)/(7*($D200="Weekly")+14*($D200="Every 2 weeks"))))),IF((($D200="Monthly")+3*($D200="Quarterly")+12*($D200="Yearly"))&gt;0,IF(((YEAR((Paychecks!$B$7+1))-YEAR($C200))*12+MONTH((Paychecks!$B$7+1))-MONTH($C200))&lt;0,0,INT((((YEAR((Paychecks!$B$7+1))-YEAR($C200))*12+MONTH((Paychecks!$B$7+1))-MONTH($C200))-1)/(($D200="Monthly")+3*($D200="Quarterly")+12*($D200="Yearly")))+1+(MOD(((YEAR((Paychecks!$B$7+1))-YEAR($C200))*12+MONTH((Paychecks!$B$7+1))-MONTH($C200)),(($D200="Monthly")+3*($D200="Quarterly")+12*($D200="Yearly")))=0)*(EDATE($C200,((YEAR((Paychecks!$B$7+1))-YEAR($C200))*12+MONTH((Paychecks!$B$7+1))-MONTH($C200)))&lt;(Paychecks!$B$7+1)))-IF(((YEAR(Paychecks!$A$7)-YEAR($C200))*12+MONTH(Paychecks!$A$7)-MONTH($C200))&lt;0,0,INT((((YEAR(Paychecks!$A$7)-YEAR($C200))*12+MONTH(Paychecks!$A$7)-MONTH($C200))-1)/(($D200="Monthly")+3*($D200="Quarterly")+12*($D200="Yearly")))+1+(MOD(((YEAR(Paychecks!$A$7)-YEAR($C200))*12+MONTH(Paychecks!$A$7)-MONTH($C200)),(($D200="Monthly")+3*($D200="Quarterly")+12*($D200="Yearly")))=0)*(EDATE($C200,((YEAR(Paychecks!$A$7)-YEAR($C200))*12+MONTH(Paychecks!$A$7)-MONTH($C200)))&lt;Paychecks!$A$7)),($C200&gt;=Paychecks!$A$7)*($C200&lt;=Paychecks!$B$7))))</f>
      </c>
      <c r="Q200" s="14">
        <f>IF(OR($A200="",$C200=""),0,IF((7*($D200="Weekly")+14*($D200="Every 2 weeks"))&gt;0,MAX(0,-INT(($C200-(Paychecks!$B$8+1))/(7*($D200="Weekly")+14*($D200="Every 2 weeks")))-MAX(0,-INT(($C200-Paychecks!$A$8)/(7*($D200="Weekly")+14*($D200="Every 2 weeks"))))),IF((($D200="Monthly")+3*($D200="Quarterly")+12*($D200="Yearly"))&gt;0,IF(((YEAR((Paychecks!$B$8+1))-YEAR($C200))*12+MONTH((Paychecks!$B$8+1))-MONTH($C200))&lt;0,0,INT((((YEAR((Paychecks!$B$8+1))-YEAR($C200))*12+MONTH((Paychecks!$B$8+1))-MONTH($C200))-1)/(($D200="Monthly")+3*($D200="Quarterly")+12*($D200="Yearly")))+1+(MOD(((YEAR((Paychecks!$B$8+1))-YEAR($C200))*12+MONTH((Paychecks!$B$8+1))-MONTH($C200)),(($D200="Monthly")+3*($D200="Quarterly")+12*($D200="Yearly")))=0)*(EDATE($C200,((YEAR((Paychecks!$B$8+1))-YEAR($C200))*12+MONTH((Paychecks!$B$8+1))-MONTH($C200)))&lt;(Paychecks!$B$8+1)))-IF(((YEAR(Paychecks!$A$8)-YEAR($C200))*12+MONTH(Paychecks!$A$8)-MONTH($C200))&lt;0,0,INT((((YEAR(Paychecks!$A$8)-YEAR($C200))*12+MONTH(Paychecks!$A$8)-MONTH($C200))-1)/(($D200="Monthly")+3*($D200="Quarterly")+12*($D200="Yearly")))+1+(MOD(((YEAR(Paychecks!$A$8)-YEAR($C200))*12+MONTH(Paychecks!$A$8)-MONTH($C200)),(($D200="Monthly")+3*($D200="Quarterly")+12*($D200="Yearly")))=0)*(EDATE($C200,((YEAR(Paychecks!$A$8)-YEAR($C200))*12+MONTH(Paychecks!$A$8)-MONTH($C200)))&lt;Paychecks!$A$8)),($C200&gt;=Paychecks!$A$8)*($C200&lt;=Paychecks!$B$8))))</f>
      </c>
      <c r="R200" s="14">
        <f>IF(OR($A200="",$C200=""),0,IF((7*($D200="Weekly")+14*($D200="Every 2 weeks"))&gt;0,MAX(0,-INT(($C200-(Paychecks!$B$9+1))/(7*($D200="Weekly")+14*($D200="Every 2 weeks")))-MAX(0,-INT(($C200-Paychecks!$A$9)/(7*($D200="Weekly")+14*($D200="Every 2 weeks"))))),IF((($D200="Monthly")+3*($D200="Quarterly")+12*($D200="Yearly"))&gt;0,IF(((YEAR((Paychecks!$B$9+1))-YEAR($C200))*12+MONTH((Paychecks!$B$9+1))-MONTH($C200))&lt;0,0,INT((((YEAR((Paychecks!$B$9+1))-YEAR($C200))*12+MONTH((Paychecks!$B$9+1))-MONTH($C200))-1)/(($D200="Monthly")+3*($D200="Quarterly")+12*($D200="Yearly")))+1+(MOD(((YEAR((Paychecks!$B$9+1))-YEAR($C200))*12+MONTH((Paychecks!$B$9+1))-MONTH($C200)),(($D200="Monthly")+3*($D200="Quarterly")+12*($D200="Yearly")))=0)*(EDATE($C200,((YEAR((Paychecks!$B$9+1))-YEAR($C200))*12+MONTH((Paychecks!$B$9+1))-MONTH($C200)))&lt;(Paychecks!$B$9+1)))-IF(((YEAR(Paychecks!$A$9)-YEAR($C200))*12+MONTH(Paychecks!$A$9)-MONTH($C200))&lt;0,0,INT((((YEAR(Paychecks!$A$9)-YEAR($C200))*12+MONTH(Paychecks!$A$9)-MONTH($C200))-1)/(($D200="Monthly")+3*($D200="Quarterly")+12*($D200="Yearly")))+1+(MOD(((YEAR(Paychecks!$A$9)-YEAR($C200))*12+MONTH(Paychecks!$A$9)-MONTH($C200)),(($D200="Monthly")+3*($D200="Quarterly")+12*($D200="Yearly")))=0)*(EDATE($C200,((YEAR(Paychecks!$A$9)-YEAR($C200))*12+MONTH(Paychecks!$A$9)-MONTH($C200)))&lt;Paychecks!$A$9)),($C200&gt;=Paychecks!$A$9)*($C200&lt;=Paychecks!$B$9))))</f>
      </c>
    </row>
    <row r="202" spans="1:4" x14ac:dyDescent="0.25">
      <c r="A202" s="7" t="s">
        <v>53</v>
      </c>
      <c r="B202" s="11">
        <f>SUMIFS(B2:B200,C2:C200,"&gt;="&amp;DATE(YEAR(TODAY()),MONTH(TODAY()),1),C2:C200,"&lt;"&amp;EDATE(DATE(YEAR(TODAY()),MONTH(TODAY()),1),1),A2:A200,"&lt;&gt;")</f>
      </c>
      <c r="D202" s="4" t="s">
        <v>54</v>
      </c>
    </row>
    <row r="203" spans="1:2" x14ac:dyDescent="0.25">
      <c r="A203" s="7" t="s">
        <v>55</v>
      </c>
      <c r="B203" s="11">
        <f>SUMIFS(B2:B200,C2:C200,"&gt;="&amp;DATE(YEAR(TODAY()),MONTH(TODAY()),1),C2:C200,"&lt;"&amp;EDATE(DATE(YEAR(TODAY()),MONTH(TODAY()),1),1),A2:A200,"&lt;&gt;",F2:F200,"&lt;&gt;Yes")</f>
      </c>
    </row>
    <row r="204" spans="1:2" x14ac:dyDescent="0.25">
      <c r="A204" s="7" t="s">
        <v>56</v>
      </c>
      <c r="B204" s="2">
        <f>COUNTIF(G2:G200,"Overdue")</f>
      </c>
    </row>
  </sheetData>
  <autoFilter ref="A1:J1"/>
  <conditionalFormatting sqref="A2:J200">
    <cfRule type="expression" dxfId="1" priority="1">
      <formula>$F2="Yes"</formula>
    </cfRule>
    <cfRule type="expression" dxfId="2" priority="2">
      <formula>$G2="Overdue"</formula>
    </cfRule>
    <cfRule type="expression" dxfId="3" priority="3">
      <formula>$G2="Due soon"</formula>
    </cfRule>
  </conditionalFormatting>
  <dataValidations count="2">
    <dataValidation type="list" allowBlank="1" sqref="D2:D200">
      <formula1>"Monthly,Every 2 weeks,Weekly,Quarterly,Yearly,Once"</formula1>
    </dataValidation>
    <dataValidation type="list" allowBlank="1" sqref="E2:F200">
      <formula1>"Yes,No"</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4"/>
  <sheetFormatPr defaultRowHeight="15" outlineLevelRow="0" outlineLevelCol="0" x14ac:dyDescent="55"/>
  <cols>
    <col min="1" max="1" width="26" customWidth="1"/>
    <col min="2" max="2" width="12" customWidth="1"/>
    <col min="3" max="4" width="14" customWidth="1"/>
    <col min="5" max="5" width="10" customWidth="1"/>
  </cols>
  <sheetData>
    <row r="1" spans="1:1" s="15" customFormat="1" x14ac:dyDescent="0.25">
      <c r="A1" s="15" t="s">
        <v>14</v>
      </c>
    </row>
    <row r="2" spans="1:1" x14ac:dyDescent="0.25">
      <c r="A2" s="16">
        <f>TODAY()</f>
      </c>
    </row>
    <row r="4" spans="1:5" x14ac:dyDescent="0.25">
      <c r="A4" s="8" t="s">
        <v>28</v>
      </c>
      <c r="B4" s="8" t="s">
        <v>23</v>
      </c>
      <c r="C4" s="8" t="s">
        <v>57</v>
      </c>
      <c r="D4" s="8" t="s">
        <v>35</v>
      </c>
      <c r="E4" s="8" t="s">
        <v>32</v>
      </c>
    </row>
    <row r="5" spans="1:5" x14ac:dyDescent="0.25">
      <c r="A5" s="2">
        <f>IF(Bills!A2="","",Bills!A2)</f>
      </c>
      <c r="B5" s="11">
        <f>IF(Bills!A2="","",Bills!B2)</f>
      </c>
      <c r="C5" s="9">
        <f>IF(Bills!A2="","",Bills!C2)</f>
      </c>
      <c r="D5" s="9">
        <f>IF(Bills!A2="","",Bills!I2)</f>
      </c>
      <c r="E5" s="2">
        <f>IF(Bills!A2="","",IF(Bills!F2="Yes","✓","☐"))</f>
      </c>
    </row>
    <row r="6" spans="1:5" x14ac:dyDescent="0.25">
      <c r="A6" s="2">
        <f>IF(Bills!A3="","",Bills!A3)</f>
      </c>
      <c r="B6" s="11">
        <f>IF(Bills!A3="","",Bills!B3)</f>
      </c>
      <c r="C6" s="9">
        <f>IF(Bills!A3="","",Bills!C3)</f>
      </c>
      <c r="D6" s="9">
        <f>IF(Bills!A3="","",Bills!I3)</f>
      </c>
      <c r="E6" s="2">
        <f>IF(Bills!A3="","",IF(Bills!F3="Yes","✓","☐"))</f>
      </c>
    </row>
    <row r="7" spans="1:5" x14ac:dyDescent="0.25">
      <c r="A7" s="2">
        <f>IF(Bills!A4="","",Bills!A4)</f>
      </c>
      <c r="B7" s="11">
        <f>IF(Bills!A4="","",Bills!B4)</f>
      </c>
      <c r="C7" s="9">
        <f>IF(Bills!A4="","",Bills!C4)</f>
      </c>
      <c r="D7" s="9">
        <f>IF(Bills!A4="","",Bills!I4)</f>
      </c>
      <c r="E7" s="2">
        <f>IF(Bills!A4="","",IF(Bills!F4="Yes","✓","☐"))</f>
      </c>
    </row>
    <row r="8" spans="1:5" x14ac:dyDescent="0.25">
      <c r="A8" s="2">
        <f>IF(Bills!A5="","",Bills!A5)</f>
      </c>
      <c r="B8" s="11">
        <f>IF(Bills!A5="","",Bills!B5)</f>
      </c>
      <c r="C8" s="9">
        <f>IF(Bills!A5="","",Bills!C5)</f>
      </c>
      <c r="D8" s="9">
        <f>IF(Bills!A5="","",Bills!I5)</f>
      </c>
      <c r="E8" s="2">
        <f>IF(Bills!A5="","",IF(Bills!F5="Yes","✓","☐"))</f>
      </c>
    </row>
    <row r="9" spans="1:5" x14ac:dyDescent="0.25">
      <c r="A9" s="2">
        <f>IF(Bills!A6="","",Bills!A6)</f>
      </c>
      <c r="B9" s="11">
        <f>IF(Bills!A6="","",Bills!B6)</f>
      </c>
      <c r="C9" s="9">
        <f>IF(Bills!A6="","",Bills!C6)</f>
      </c>
      <c r="D9" s="9">
        <f>IF(Bills!A6="","",Bills!I6)</f>
      </c>
      <c r="E9" s="2">
        <f>IF(Bills!A6="","",IF(Bills!F6="Yes","✓","☐"))</f>
      </c>
    </row>
    <row r="10" spans="1:5" x14ac:dyDescent="0.25">
      <c r="A10" s="2">
        <f>IF(Bills!A7="","",Bills!A7)</f>
      </c>
      <c r="B10" s="11">
        <f>IF(Bills!A7="","",Bills!B7)</f>
      </c>
      <c r="C10" s="9">
        <f>IF(Bills!A7="","",Bills!C7)</f>
      </c>
      <c r="D10" s="9">
        <f>IF(Bills!A7="","",Bills!I7)</f>
      </c>
      <c r="E10" s="2">
        <f>IF(Bills!A7="","",IF(Bills!F7="Yes","✓","☐"))</f>
      </c>
    </row>
    <row r="11" spans="1:5" x14ac:dyDescent="0.25">
      <c r="A11" s="2">
        <f>IF(Bills!A8="","",Bills!A8)</f>
      </c>
      <c r="B11" s="11">
        <f>IF(Bills!A8="","",Bills!B8)</f>
      </c>
      <c r="C11" s="9">
        <f>IF(Bills!A8="","",Bills!C8)</f>
      </c>
      <c r="D11" s="9">
        <f>IF(Bills!A8="","",Bills!I8)</f>
      </c>
      <c r="E11" s="2">
        <f>IF(Bills!A8="","",IF(Bills!F8="Yes","✓","☐"))</f>
      </c>
    </row>
    <row r="12" spans="1:5" x14ac:dyDescent="0.25">
      <c r="A12" s="2">
        <f>IF(Bills!A9="","",Bills!A9)</f>
      </c>
      <c r="B12" s="11">
        <f>IF(Bills!A9="","",Bills!B9)</f>
      </c>
      <c r="C12" s="9">
        <f>IF(Bills!A9="","",Bills!C9)</f>
      </c>
      <c r="D12" s="9">
        <f>IF(Bills!A9="","",Bills!I9)</f>
      </c>
      <c r="E12" s="2">
        <f>IF(Bills!A9="","",IF(Bills!F9="Yes","✓","☐"))</f>
      </c>
    </row>
    <row r="13" spans="1:5" x14ac:dyDescent="0.25">
      <c r="A13" s="2">
        <f>IF(Bills!A10="","",Bills!A10)</f>
      </c>
      <c r="B13" s="11">
        <f>IF(Bills!A10="","",Bills!B10)</f>
      </c>
      <c r="C13" s="9">
        <f>IF(Bills!A10="","",Bills!C10)</f>
      </c>
      <c r="D13" s="9">
        <f>IF(Bills!A10="","",Bills!I10)</f>
      </c>
      <c r="E13" s="2">
        <f>IF(Bills!A10="","",IF(Bills!F10="Yes","✓","☐"))</f>
      </c>
    </row>
    <row r="14" spans="1:5" x14ac:dyDescent="0.25">
      <c r="A14" s="2">
        <f>IF(Bills!A11="","",Bills!A11)</f>
      </c>
      <c r="B14" s="11">
        <f>IF(Bills!A11="","",Bills!B11)</f>
      </c>
      <c r="C14" s="9">
        <f>IF(Bills!A11="","",Bills!C11)</f>
      </c>
      <c r="D14" s="9">
        <f>IF(Bills!A11="","",Bills!I11)</f>
      </c>
      <c r="E14" s="2">
        <f>IF(Bills!A11="","",IF(Bills!F11="Yes","✓","☐"))</f>
      </c>
    </row>
    <row r="15" spans="1:5" x14ac:dyDescent="0.25">
      <c r="A15" s="2">
        <f>IF(Bills!A12="","",Bills!A12)</f>
      </c>
      <c r="B15" s="11">
        <f>IF(Bills!A12="","",Bills!B12)</f>
      </c>
      <c r="C15" s="9">
        <f>IF(Bills!A12="","",Bills!C12)</f>
      </c>
      <c r="D15" s="9">
        <f>IF(Bills!A12="","",Bills!I12)</f>
      </c>
      <c r="E15" s="2">
        <f>IF(Bills!A12="","",IF(Bills!F12="Yes","✓","☐"))</f>
      </c>
    </row>
    <row r="16" spans="1:5" x14ac:dyDescent="0.25">
      <c r="A16" s="2">
        <f>IF(Bills!A13="","",Bills!A13)</f>
      </c>
      <c r="B16" s="11">
        <f>IF(Bills!A13="","",Bills!B13)</f>
      </c>
      <c r="C16" s="9">
        <f>IF(Bills!A13="","",Bills!C13)</f>
      </c>
      <c r="D16" s="9">
        <f>IF(Bills!A13="","",Bills!I13)</f>
      </c>
      <c r="E16" s="2">
        <f>IF(Bills!A13="","",IF(Bills!F13="Yes","✓","☐"))</f>
      </c>
    </row>
    <row r="17" spans="1:5" x14ac:dyDescent="0.25">
      <c r="A17" s="2">
        <f>IF(Bills!A14="","",Bills!A14)</f>
      </c>
      <c r="B17" s="11">
        <f>IF(Bills!A14="","",Bills!B14)</f>
      </c>
      <c r="C17" s="9">
        <f>IF(Bills!A14="","",Bills!C14)</f>
      </c>
      <c r="D17" s="9">
        <f>IF(Bills!A14="","",Bills!I14)</f>
      </c>
      <c r="E17" s="2">
        <f>IF(Bills!A14="","",IF(Bills!F14="Yes","✓","☐"))</f>
      </c>
    </row>
    <row r="18" spans="1:5" x14ac:dyDescent="0.25">
      <c r="A18" s="2">
        <f>IF(Bills!A15="","",Bills!A15)</f>
      </c>
      <c r="B18" s="11">
        <f>IF(Bills!A15="","",Bills!B15)</f>
      </c>
      <c r="C18" s="9">
        <f>IF(Bills!A15="","",Bills!C15)</f>
      </c>
      <c r="D18" s="9">
        <f>IF(Bills!A15="","",Bills!I15)</f>
      </c>
      <c r="E18" s="2">
        <f>IF(Bills!A15="","",IF(Bills!F15="Yes","✓","☐"))</f>
      </c>
    </row>
    <row r="19" spans="1:5" x14ac:dyDescent="0.25">
      <c r="A19" s="2">
        <f>IF(Bills!A16="","",Bills!A16)</f>
      </c>
      <c r="B19" s="11">
        <f>IF(Bills!A16="","",Bills!B16)</f>
      </c>
      <c r="C19" s="9">
        <f>IF(Bills!A16="","",Bills!C16)</f>
      </c>
      <c r="D19" s="9">
        <f>IF(Bills!A16="","",Bills!I16)</f>
      </c>
      <c r="E19" s="2">
        <f>IF(Bills!A16="","",IF(Bills!F16="Yes","✓","☐"))</f>
      </c>
    </row>
    <row r="20" spans="1:5" x14ac:dyDescent="0.25">
      <c r="A20" s="2">
        <f>IF(Bills!A17="","",Bills!A17)</f>
      </c>
      <c r="B20" s="11">
        <f>IF(Bills!A17="","",Bills!B17)</f>
      </c>
      <c r="C20" s="9">
        <f>IF(Bills!A17="","",Bills!C17)</f>
      </c>
      <c r="D20" s="9">
        <f>IF(Bills!A17="","",Bills!I17)</f>
      </c>
      <c r="E20" s="2">
        <f>IF(Bills!A17="","",IF(Bills!F17="Yes","✓","☐"))</f>
      </c>
    </row>
    <row r="21" spans="1:5" x14ac:dyDescent="0.25">
      <c r="A21" s="2">
        <f>IF(Bills!A18="","",Bills!A18)</f>
      </c>
      <c r="B21" s="11">
        <f>IF(Bills!A18="","",Bills!B18)</f>
      </c>
      <c r="C21" s="9">
        <f>IF(Bills!A18="","",Bills!C18)</f>
      </c>
      <c r="D21" s="9">
        <f>IF(Bills!A18="","",Bills!I18)</f>
      </c>
      <c r="E21" s="2">
        <f>IF(Bills!A18="","",IF(Bills!F18="Yes","✓","☐"))</f>
      </c>
    </row>
    <row r="22" spans="1:5" x14ac:dyDescent="0.25">
      <c r="A22" s="2">
        <f>IF(Bills!A19="","",Bills!A19)</f>
      </c>
      <c r="B22" s="11">
        <f>IF(Bills!A19="","",Bills!B19)</f>
      </c>
      <c r="C22" s="9">
        <f>IF(Bills!A19="","",Bills!C19)</f>
      </c>
      <c r="D22" s="9">
        <f>IF(Bills!A19="","",Bills!I19)</f>
      </c>
      <c r="E22" s="2">
        <f>IF(Bills!A19="","",IF(Bills!F19="Yes","✓","☐"))</f>
      </c>
    </row>
    <row r="23" spans="1:5" x14ac:dyDescent="0.25">
      <c r="A23" s="2">
        <f>IF(Bills!A20="","",Bills!A20)</f>
      </c>
      <c r="B23" s="11">
        <f>IF(Bills!A20="","",Bills!B20)</f>
      </c>
      <c r="C23" s="9">
        <f>IF(Bills!A20="","",Bills!C20)</f>
      </c>
      <c r="D23" s="9">
        <f>IF(Bills!A20="","",Bills!I20)</f>
      </c>
      <c r="E23" s="2">
        <f>IF(Bills!A20="","",IF(Bills!F20="Yes","✓","☐"))</f>
      </c>
    </row>
    <row r="24" spans="1:5" x14ac:dyDescent="0.25">
      <c r="A24" s="2">
        <f>IF(Bills!A21="","",Bills!A21)</f>
      </c>
      <c r="B24" s="11">
        <f>IF(Bills!A21="","",Bills!B21)</f>
      </c>
      <c r="C24" s="9">
        <f>IF(Bills!A21="","",Bills!C21)</f>
      </c>
      <c r="D24" s="9">
        <f>IF(Bills!A21="","",Bills!I21)</f>
      </c>
      <c r="E24" s="2">
        <f>IF(Bills!A21="","",IF(Bills!F21="Yes","✓","☐"))</f>
      </c>
    </row>
    <row r="25" spans="1:5" x14ac:dyDescent="0.25">
      <c r="A25" s="2">
        <f>IF(Bills!A22="","",Bills!A22)</f>
      </c>
      <c r="B25" s="11">
        <f>IF(Bills!A22="","",Bills!B22)</f>
      </c>
      <c r="C25" s="9">
        <f>IF(Bills!A22="","",Bills!C22)</f>
      </c>
      <c r="D25" s="9">
        <f>IF(Bills!A22="","",Bills!I22)</f>
      </c>
      <c r="E25" s="2">
        <f>IF(Bills!A22="","",IF(Bills!F22="Yes","✓","☐"))</f>
      </c>
    </row>
    <row r="26" spans="1:5" x14ac:dyDescent="0.25">
      <c r="A26" s="2">
        <f>IF(Bills!A23="","",Bills!A23)</f>
      </c>
      <c r="B26" s="11">
        <f>IF(Bills!A23="","",Bills!B23)</f>
      </c>
      <c r="C26" s="9">
        <f>IF(Bills!A23="","",Bills!C23)</f>
      </c>
      <c r="D26" s="9">
        <f>IF(Bills!A23="","",Bills!I23)</f>
      </c>
      <c r="E26" s="2">
        <f>IF(Bills!A23="","",IF(Bills!F23="Yes","✓","☐"))</f>
      </c>
    </row>
    <row r="27" spans="1:5" x14ac:dyDescent="0.25">
      <c r="A27" s="2">
        <f>IF(Bills!A24="","",Bills!A24)</f>
      </c>
      <c r="B27" s="11">
        <f>IF(Bills!A24="","",Bills!B24)</f>
      </c>
      <c r="C27" s="9">
        <f>IF(Bills!A24="","",Bills!C24)</f>
      </c>
      <c r="D27" s="9">
        <f>IF(Bills!A24="","",Bills!I24)</f>
      </c>
      <c r="E27" s="2">
        <f>IF(Bills!A24="","",IF(Bills!F24="Yes","✓","☐"))</f>
      </c>
    </row>
    <row r="28" spans="1:5" x14ac:dyDescent="0.25">
      <c r="A28" s="2">
        <f>IF(Bills!A25="","",Bills!A25)</f>
      </c>
      <c r="B28" s="11">
        <f>IF(Bills!A25="","",Bills!B25)</f>
      </c>
      <c r="C28" s="9">
        <f>IF(Bills!A25="","",Bills!C25)</f>
      </c>
      <c r="D28" s="9">
        <f>IF(Bills!A25="","",Bills!I25)</f>
      </c>
      <c r="E28" s="2">
        <f>IF(Bills!A25="","",IF(Bills!F25="Yes","✓","☐"))</f>
      </c>
    </row>
    <row r="29" spans="1:5" x14ac:dyDescent="0.25">
      <c r="A29" s="2">
        <f>IF(Bills!A26="","",Bills!A26)</f>
      </c>
      <c r="B29" s="11">
        <f>IF(Bills!A26="","",Bills!B26)</f>
      </c>
      <c r="C29" s="9">
        <f>IF(Bills!A26="","",Bills!C26)</f>
      </c>
      <c r="D29" s="9">
        <f>IF(Bills!A26="","",Bills!I26)</f>
      </c>
      <c r="E29" s="2">
        <f>IF(Bills!A26="","",IF(Bills!F26="Yes","✓","☐"))</f>
      </c>
    </row>
    <row r="30" spans="1:5" x14ac:dyDescent="0.25">
      <c r="A30" s="2">
        <f>IF(Bills!A27="","",Bills!A27)</f>
      </c>
      <c r="B30" s="11">
        <f>IF(Bills!A27="","",Bills!B27)</f>
      </c>
      <c r="C30" s="9">
        <f>IF(Bills!A27="","",Bills!C27)</f>
      </c>
      <c r="D30" s="9">
        <f>IF(Bills!A27="","",Bills!I27)</f>
      </c>
      <c r="E30" s="2">
        <f>IF(Bills!A27="","",IF(Bills!F27="Yes","✓","☐"))</f>
      </c>
    </row>
    <row r="31" spans="1:5" x14ac:dyDescent="0.25">
      <c r="A31" s="2">
        <f>IF(Bills!A28="","",Bills!A28)</f>
      </c>
      <c r="B31" s="11">
        <f>IF(Bills!A28="","",Bills!B28)</f>
      </c>
      <c r="C31" s="9">
        <f>IF(Bills!A28="","",Bills!C28)</f>
      </c>
      <c r="D31" s="9">
        <f>IF(Bills!A28="","",Bills!I28)</f>
      </c>
      <c r="E31" s="2">
        <f>IF(Bills!A28="","",IF(Bills!F28="Yes","✓","☐"))</f>
      </c>
    </row>
    <row r="32" spans="1:5" x14ac:dyDescent="0.25">
      <c r="A32" s="2">
        <f>IF(Bills!A29="","",Bills!A29)</f>
      </c>
      <c r="B32" s="11">
        <f>IF(Bills!A29="","",Bills!B29)</f>
      </c>
      <c r="C32" s="9">
        <f>IF(Bills!A29="","",Bills!C29)</f>
      </c>
      <c r="D32" s="9">
        <f>IF(Bills!A29="","",Bills!I29)</f>
      </c>
      <c r="E32" s="2">
        <f>IF(Bills!A29="","",IF(Bills!F29="Yes","✓","☐"))</f>
      </c>
    </row>
    <row r="33" spans="1:5" x14ac:dyDescent="0.25">
      <c r="A33" s="2">
        <f>IF(Bills!A30="","",Bills!A30)</f>
      </c>
      <c r="B33" s="11">
        <f>IF(Bills!A30="","",Bills!B30)</f>
      </c>
      <c r="C33" s="9">
        <f>IF(Bills!A30="","",Bills!C30)</f>
      </c>
      <c r="D33" s="9">
        <f>IF(Bills!A30="","",Bills!I30)</f>
      </c>
      <c r="E33" s="2">
        <f>IF(Bills!A30="","",IF(Bills!F30="Yes","✓","☐"))</f>
      </c>
    </row>
    <row r="34" spans="1:5" x14ac:dyDescent="0.25">
      <c r="A34" s="2">
        <f>IF(Bills!A31="","",Bills!A31)</f>
      </c>
      <c r="B34" s="11">
        <f>IF(Bills!A31="","",Bills!B31)</f>
      </c>
      <c r="C34" s="9">
        <f>IF(Bills!A31="","",Bills!C31)</f>
      </c>
      <c r="D34" s="9">
        <f>IF(Bills!A31="","",Bills!I31)</f>
      </c>
      <c r="E34" s="2">
        <f>IF(Bills!A31="","",IF(Bills!F31="Yes","✓","☐"))</f>
      </c>
    </row>
    <row r="35" spans="1:5" x14ac:dyDescent="0.25">
      <c r="A35" s="2">
        <f>IF(Bills!A32="","",Bills!A32)</f>
      </c>
      <c r="B35" s="11">
        <f>IF(Bills!A32="","",Bills!B32)</f>
      </c>
      <c r="C35" s="9">
        <f>IF(Bills!A32="","",Bills!C32)</f>
      </c>
      <c r="D35" s="9">
        <f>IF(Bills!A32="","",Bills!I32)</f>
      </c>
      <c r="E35" s="2">
        <f>IF(Bills!A32="","",IF(Bills!F32="Yes","✓","☐"))</f>
      </c>
    </row>
    <row r="36" spans="1:5" x14ac:dyDescent="0.25">
      <c r="A36" s="2">
        <f>IF(Bills!A33="","",Bills!A33)</f>
      </c>
      <c r="B36" s="11">
        <f>IF(Bills!A33="","",Bills!B33)</f>
      </c>
      <c r="C36" s="9">
        <f>IF(Bills!A33="","",Bills!C33)</f>
      </c>
      <c r="D36" s="9">
        <f>IF(Bills!A33="","",Bills!I33)</f>
      </c>
      <c r="E36" s="2">
        <f>IF(Bills!A33="","",IF(Bills!F33="Yes","✓","☐"))</f>
      </c>
    </row>
    <row r="37" spans="1:5" x14ac:dyDescent="0.25">
      <c r="A37" s="2">
        <f>IF(Bills!A34="","",Bills!A34)</f>
      </c>
      <c r="B37" s="11">
        <f>IF(Bills!A34="","",Bills!B34)</f>
      </c>
      <c r="C37" s="9">
        <f>IF(Bills!A34="","",Bills!C34)</f>
      </c>
      <c r="D37" s="9">
        <f>IF(Bills!A34="","",Bills!I34)</f>
      </c>
      <c r="E37" s="2">
        <f>IF(Bills!A34="","",IF(Bills!F34="Yes","✓","☐"))</f>
      </c>
    </row>
    <row r="38" spans="1:5" x14ac:dyDescent="0.25">
      <c r="A38" s="2">
        <f>IF(Bills!A35="","",Bills!A35)</f>
      </c>
      <c r="B38" s="11">
        <f>IF(Bills!A35="","",Bills!B35)</f>
      </c>
      <c r="C38" s="9">
        <f>IF(Bills!A35="","",Bills!C35)</f>
      </c>
      <c r="D38" s="9">
        <f>IF(Bills!A35="","",Bills!I35)</f>
      </c>
      <c r="E38" s="2">
        <f>IF(Bills!A35="","",IF(Bills!F35="Yes","✓","☐"))</f>
      </c>
    </row>
    <row r="39" spans="1:5" x14ac:dyDescent="0.25">
      <c r="A39" s="2">
        <f>IF(Bills!A36="","",Bills!A36)</f>
      </c>
      <c r="B39" s="11">
        <f>IF(Bills!A36="","",Bills!B36)</f>
      </c>
      <c r="C39" s="9">
        <f>IF(Bills!A36="","",Bills!C36)</f>
      </c>
      <c r="D39" s="9">
        <f>IF(Bills!A36="","",Bills!I36)</f>
      </c>
      <c r="E39" s="2">
        <f>IF(Bills!A36="","",IF(Bills!F36="Yes","✓","☐"))</f>
      </c>
    </row>
    <row r="40" spans="1:5" x14ac:dyDescent="0.25">
      <c r="A40" s="2">
        <f>IF(Bills!A37="","",Bills!A37)</f>
      </c>
      <c r="B40" s="11">
        <f>IF(Bills!A37="","",Bills!B37)</f>
      </c>
      <c r="C40" s="9">
        <f>IF(Bills!A37="","",Bills!C37)</f>
      </c>
      <c r="D40" s="9">
        <f>IF(Bills!A37="","",Bills!I37)</f>
      </c>
      <c r="E40" s="2">
        <f>IF(Bills!A37="","",IF(Bills!F37="Yes","✓","☐"))</f>
      </c>
    </row>
    <row r="41" spans="1:5" x14ac:dyDescent="0.25">
      <c r="A41" s="2">
        <f>IF(Bills!A38="","",Bills!A38)</f>
      </c>
      <c r="B41" s="11">
        <f>IF(Bills!A38="","",Bills!B38)</f>
      </c>
      <c r="C41" s="9">
        <f>IF(Bills!A38="","",Bills!C38)</f>
      </c>
      <c r="D41" s="9">
        <f>IF(Bills!A38="","",Bills!I38)</f>
      </c>
      <c r="E41" s="2">
        <f>IF(Bills!A38="","",IF(Bills!F38="Yes","✓","☐"))</f>
      </c>
    </row>
    <row r="42" spans="1:5" x14ac:dyDescent="0.25">
      <c r="A42" s="2">
        <f>IF(Bills!A39="","",Bills!A39)</f>
      </c>
      <c r="B42" s="11">
        <f>IF(Bills!A39="","",Bills!B39)</f>
      </c>
      <c r="C42" s="9">
        <f>IF(Bills!A39="","",Bills!C39)</f>
      </c>
      <c r="D42" s="9">
        <f>IF(Bills!A39="","",Bills!I39)</f>
      </c>
      <c r="E42" s="2">
        <f>IF(Bills!A39="","",IF(Bills!F39="Yes","✓","☐"))</f>
      </c>
    </row>
    <row r="43" spans="1:5" x14ac:dyDescent="0.25">
      <c r="A43" s="2">
        <f>IF(Bills!A40="","",Bills!A40)</f>
      </c>
      <c r="B43" s="11">
        <f>IF(Bills!A40="","",Bills!B40)</f>
      </c>
      <c r="C43" s="9">
        <f>IF(Bills!A40="","",Bills!C40)</f>
      </c>
      <c r="D43" s="9">
        <f>IF(Bills!A40="","",Bills!I40)</f>
      </c>
      <c r="E43" s="2">
        <f>IF(Bills!A40="","",IF(Bills!F40="Yes","✓","☐"))</f>
      </c>
    </row>
    <row r="44" spans="1:5" x14ac:dyDescent="0.25">
      <c r="A44" s="2">
        <f>IF(Bills!A41="","",Bills!A41)</f>
      </c>
      <c r="B44" s="11">
        <f>IF(Bills!A41="","",Bills!B41)</f>
      </c>
      <c r="C44" s="9">
        <f>IF(Bills!A41="","",Bills!C41)</f>
      </c>
      <c r="D44" s="9">
        <f>IF(Bills!A41="","",Bills!I41)</f>
      </c>
      <c r="E44" s="2">
        <f>IF(Bills!A41="","",IF(Bills!F41="Yes","✓","☐"))</f>
      </c>
    </row>
  </sheetData>
  <pageMargins left="0.7" right="0.7" top="0.75" bottom="0.75" header="0.3" footer="0.3"/>
  <pageSetup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Start here</vt:lpstr>
      <vt:lpstr>Paychecks</vt:lpstr>
      <vt:lpstr>Bills</vt:lpstr>
      <vt:lpstr>Print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Forseera</dc:creator>
  <dc:title/>
  <dc:subject/>
  <dc:description/>
  <cp:keywords/>
  <cp:category/>
  <cp:lastModifiedBy>Unknown</cp:lastModifiedBy>
  <dcterms:created xsi:type="dcterms:W3CDTF">2026-10-28T12:00:00Z</dcterms:created>
  <dcterms:modified xsi:type="dcterms:W3CDTF">2026-10-28T12:00:00Z</dcterms:modified>
</cp:coreProperties>
</file>